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530"/>
  <workbookPr/>
  <mc:AlternateContent xmlns:mc="http://schemas.openxmlformats.org/markup-compatibility/2006">
    <mc:Choice Requires="x15">
      <x15ac:absPath xmlns:x15ac="http://schemas.microsoft.com/office/spreadsheetml/2010/11/ac" url="C:\Users\Administrator\Desktop\EGR121\DC1\"/>
    </mc:Choice>
  </mc:AlternateContent>
  <xr:revisionPtr revIDLastSave="0" documentId="13_ncr:1_{689FCD6D-CE57-4C3F-AF40-3B1F55137276}" xr6:coauthVersionLast="47" xr6:coauthVersionMax="47" xr10:uidLastSave="{00000000-0000-0000-0000-000000000000}"/>
  <bookViews>
    <workbookView xWindow="11320" yWindow="3330" windowWidth="28330" windowHeight="17710" xr2:uid="{00000000-000D-0000-FFFF-FFFF00000000}"/>
  </bookViews>
  <sheets>
    <sheet name="BOM" sheetId="1" r:id="rId1"/>
    <sheet name="Appendix" sheetId="2"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4" i="1" l="1"/>
  <c r="E43" i="1"/>
  <c r="B10" i="2"/>
  <c r="F34" i="1"/>
  <c r="F14" i="1"/>
  <c r="D56" i="1"/>
  <c r="D34" i="1"/>
  <c r="D14" i="1"/>
  <c r="H56" i="1"/>
  <c r="H55" i="1"/>
  <c r="H54" i="1"/>
  <c r="H53" i="1"/>
  <c r="H52" i="1"/>
  <c r="H51" i="1"/>
  <c r="H50" i="1"/>
  <c r="H49" i="1"/>
  <c r="H48" i="1"/>
  <c r="H47" i="1"/>
  <c r="H46" i="1"/>
  <c r="H45" i="1"/>
  <c r="H44" i="1"/>
  <c r="H43" i="1"/>
  <c r="H41" i="1"/>
  <c r="H40" i="1"/>
  <c r="H39" i="1"/>
  <c r="H38" i="1"/>
  <c r="H37" i="1"/>
  <c r="H36" i="1"/>
  <c r="H31" i="1"/>
  <c r="H30" i="1"/>
  <c r="H29" i="1"/>
  <c r="H28" i="1"/>
  <c r="H27" i="1"/>
  <c r="H26" i="1"/>
  <c r="F41" i="1"/>
  <c r="F53" i="1"/>
  <c r="F54" i="1"/>
  <c r="F55" i="1"/>
  <c r="F44" i="1"/>
  <c r="F45" i="1"/>
  <c r="F46" i="1"/>
  <c r="F47" i="1"/>
  <c r="F48" i="1"/>
  <c r="F49" i="1"/>
  <c r="F50" i="1"/>
  <c r="F51" i="1"/>
  <c r="F52" i="1"/>
  <c r="F43" i="1"/>
  <c r="F56" i="1" s="1"/>
  <c r="F57" i="1" s="1"/>
  <c r="F37" i="1"/>
  <c r="F38" i="1"/>
  <c r="F39" i="1"/>
  <c r="F40" i="1"/>
  <c r="F36" i="1"/>
  <c r="H34" i="1"/>
  <c r="H57" i="1" s="1"/>
  <c r="H33" i="1"/>
  <c r="F31" i="1"/>
  <c r="H25" i="1"/>
  <c r="F26" i="1"/>
  <c r="F27" i="1"/>
  <c r="F28" i="1"/>
  <c r="F29" i="1"/>
  <c r="F30" i="1"/>
  <c r="F25" i="1"/>
  <c r="H18" i="1"/>
  <c r="F18" i="1"/>
  <c r="H17" i="1"/>
  <c r="H16" i="1"/>
  <c r="H8" i="1"/>
  <c r="H9" i="1"/>
  <c r="H10" i="1"/>
  <c r="H11" i="1"/>
  <c r="H12" i="1"/>
  <c r="H13" i="1"/>
  <c r="H7" i="1"/>
  <c r="H5" i="1"/>
  <c r="H14" i="1" s="1"/>
  <c r="F9" i="1"/>
  <c r="F10" i="1"/>
  <c r="F12" i="1"/>
  <c r="F13" i="1"/>
  <c r="E55" i="1"/>
  <c r="G54" i="1"/>
  <c r="E54" i="1"/>
  <c r="E4" i="2"/>
  <c r="B4" i="2"/>
  <c r="E52" i="1"/>
  <c r="E45" i="1"/>
  <c r="G41" i="1"/>
  <c r="E33" i="1"/>
  <c r="F33" i="1" s="1"/>
  <c r="E17" i="1"/>
  <c r="F17" i="1" s="1"/>
  <c r="E25" i="1"/>
  <c r="E26" i="1"/>
  <c r="E51" i="1"/>
  <c r="E40" i="1"/>
  <c r="E39" i="1"/>
  <c r="E37" i="1"/>
  <c r="E28" i="1"/>
  <c r="E16" i="1"/>
  <c r="F16" i="1" s="1"/>
  <c r="E11" i="1"/>
  <c r="F11" i="1" s="1"/>
  <c r="E8" i="1"/>
  <c r="F8" i="1" s="1"/>
  <c r="E7" i="1"/>
  <c r="F7" i="1" s="1"/>
  <c r="E5" i="1"/>
  <c r="F5" i="1" s="1"/>
  <c r="B11" i="2"/>
  <c r="E30" i="2"/>
  <c r="B26" i="2"/>
  <c r="B22" i="2"/>
  <c r="B21" i="2"/>
  <c r="B20" i="2"/>
  <c r="B8" i="2"/>
  <c r="B6" i="2"/>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futureMetadata>
  <valueMetadata count="4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valueMetadata>
</metadata>
</file>

<file path=xl/sharedStrings.xml><?xml version="1.0" encoding="utf-8"?>
<sst xmlns="http://schemas.openxmlformats.org/spreadsheetml/2006/main" count="204" uniqueCount="79">
  <si>
    <t>Part Number</t>
    <phoneticPr fontId="1" type="noConversion"/>
  </si>
  <si>
    <t>Part Name</t>
    <phoneticPr fontId="1" type="noConversion"/>
  </si>
  <si>
    <t>Material</t>
    <phoneticPr fontId="1" type="noConversion"/>
  </si>
  <si>
    <t>Qty</t>
    <phoneticPr fontId="1" type="noConversion"/>
  </si>
  <si>
    <t>Est. Part Cost ($)</t>
    <phoneticPr fontId="1" type="noConversion"/>
  </si>
  <si>
    <t>Est. Total Cost ($)</t>
    <phoneticPr fontId="1" type="noConversion"/>
  </si>
  <si>
    <t>Screws, Housing</t>
    <phoneticPr fontId="1" type="noConversion"/>
  </si>
  <si>
    <t>PCB, Main</t>
    <phoneticPr fontId="1" type="noConversion"/>
  </si>
  <si>
    <t>Strap, Wrist</t>
    <phoneticPr fontId="1" type="noConversion"/>
  </si>
  <si>
    <t>Screws, PCB</t>
    <phoneticPr fontId="1" type="noConversion"/>
  </si>
  <si>
    <t>Battery, AAA</t>
    <phoneticPr fontId="1" type="noConversion"/>
  </si>
  <si>
    <t>Steel</t>
  </si>
  <si>
    <t>Steel</t>
    <phoneticPr fontId="1" type="noConversion"/>
  </si>
  <si>
    <t>N/A</t>
    <phoneticPr fontId="1" type="noConversion"/>
  </si>
  <si>
    <t>Housing, Battery</t>
    <phoneticPr fontId="1" type="noConversion"/>
  </si>
  <si>
    <t>Cover, Battery</t>
    <phoneticPr fontId="1" type="noConversion"/>
  </si>
  <si>
    <t>Silicone</t>
    <phoneticPr fontId="1" type="noConversion"/>
  </si>
  <si>
    <t>Screws, Battery Cover</t>
    <phoneticPr fontId="1" type="noConversion"/>
  </si>
  <si>
    <t>Battery, AA</t>
    <phoneticPr fontId="1" type="noConversion"/>
  </si>
  <si>
    <t>Cap, Side (Left)</t>
    <phoneticPr fontId="1" type="noConversion"/>
  </si>
  <si>
    <t>Cap, Side (Right)</t>
    <phoneticPr fontId="1" type="noConversion"/>
  </si>
  <si>
    <t>PC Plastic</t>
    <phoneticPr fontId="1" type="noConversion"/>
  </si>
  <si>
    <t>ABS Plastic</t>
    <phoneticPr fontId="1" type="noConversion"/>
  </si>
  <si>
    <t>Screws, Side Cap</t>
    <phoneticPr fontId="1" type="noConversion"/>
  </si>
  <si>
    <t>Cap, Top</t>
    <phoneticPr fontId="1" type="noConversion"/>
  </si>
  <si>
    <t>Hat, Joystick</t>
    <phoneticPr fontId="1" type="noConversion"/>
  </si>
  <si>
    <t>Base, Controller</t>
    <phoneticPr fontId="1" type="noConversion"/>
  </si>
  <si>
    <t>Screws, PCB Mount</t>
    <phoneticPr fontId="1" type="noConversion"/>
  </si>
  <si>
    <t>Bracket, PCB</t>
    <phoneticPr fontId="1" type="noConversion"/>
  </si>
  <si>
    <t>Membrane, Button</t>
    <phoneticPr fontId="1" type="noConversion"/>
  </si>
  <si>
    <t>Spring, Battery Contact (Negative)</t>
    <phoneticPr fontId="1" type="noConversion"/>
  </si>
  <si>
    <t>Strip, Battery Contact (Positive)</t>
    <phoneticPr fontId="1" type="noConversion"/>
  </si>
  <si>
    <t>Bronze</t>
    <phoneticPr fontId="1" type="noConversion"/>
  </si>
  <si>
    <t>Cover, Battery Pack</t>
    <phoneticPr fontId="1" type="noConversion"/>
  </si>
  <si>
    <t>Screws, Battery Pack Cover</t>
    <phoneticPr fontId="1" type="noConversion"/>
  </si>
  <si>
    <t>Screws, Chassis</t>
    <phoneticPr fontId="1" type="noConversion"/>
  </si>
  <si>
    <t>Battery Pack (3.7V Li-ion)</t>
    <phoneticPr fontId="1" type="noConversion"/>
  </si>
  <si>
    <t>Wheel, Hub</t>
    <phoneticPr fontId="1" type="noConversion"/>
  </si>
  <si>
    <t>Rubber</t>
    <phoneticPr fontId="1" type="noConversion"/>
  </si>
  <si>
    <t>Bracket, Wheel Hub (Left)</t>
    <phoneticPr fontId="1" type="noConversion"/>
  </si>
  <si>
    <t>Bracket, Wheel Hub (Right)</t>
    <phoneticPr fontId="1" type="noConversion"/>
  </si>
  <si>
    <t>Bearing, Wheel Axle</t>
    <phoneticPr fontId="1" type="noConversion"/>
  </si>
  <si>
    <t>Screws, Wheel to Hub</t>
    <phoneticPr fontId="1" type="noConversion"/>
  </si>
  <si>
    <t>POM</t>
    <phoneticPr fontId="1" type="noConversion"/>
  </si>
  <si>
    <t>Motor with Gearbox</t>
    <phoneticPr fontId="1" type="noConversion"/>
  </si>
  <si>
    <t>LED</t>
    <phoneticPr fontId="1" type="noConversion"/>
  </si>
  <si>
    <t>Adhesive, Structural (White)</t>
    <phoneticPr fontId="1" type="noConversion"/>
  </si>
  <si>
    <t>Cap, Button</t>
    <phoneticPr fontId="1" type="noConversion"/>
  </si>
  <si>
    <t>Epoxy/Acrylic</t>
    <phoneticPr fontId="1" type="noConversion"/>
  </si>
  <si>
    <t>Copper, PVC</t>
    <phoneticPr fontId="1" type="noConversion"/>
  </si>
  <si>
    <t>Wires, Motor, Signal</t>
    <phoneticPr fontId="1" type="noConversion"/>
  </si>
  <si>
    <t>Button, Shoulder (Left)</t>
    <phoneticPr fontId="1" type="noConversion"/>
  </si>
  <si>
    <t>Button, Shoulder (Right)</t>
    <phoneticPr fontId="1" type="noConversion"/>
  </si>
  <si>
    <t>PC Plastic, LED chip</t>
    <phoneticPr fontId="1" type="noConversion"/>
  </si>
  <si>
    <t>Motion Controller</t>
    <phoneticPr fontId="1" type="noConversion"/>
  </si>
  <si>
    <t>Remote Controller</t>
    <phoneticPr fontId="1" type="noConversion"/>
  </si>
  <si>
    <t>RC Car</t>
    <phoneticPr fontId="1" type="noConversion"/>
  </si>
  <si>
    <t>Bracket, Wheel Hub</t>
    <phoneticPr fontId="1" type="noConversion"/>
  </si>
  <si>
    <t xml:space="preserve">Button, Shoulder </t>
    <phoneticPr fontId="1" type="noConversion"/>
  </si>
  <si>
    <t>Cap, Side</t>
    <phoneticPr fontId="1" type="noConversion"/>
  </si>
  <si>
    <t>Screws</t>
    <phoneticPr fontId="1" type="noConversion"/>
  </si>
  <si>
    <t>Tire</t>
    <phoneticPr fontId="1" type="noConversion"/>
  </si>
  <si>
    <t>Ebay</t>
    <phoneticPr fontId="1" type="noConversion"/>
  </si>
  <si>
    <t>Link</t>
    <phoneticPr fontId="1" type="noConversion"/>
  </si>
  <si>
    <t>link</t>
  </si>
  <si>
    <t>link</t>
    <phoneticPr fontId="1" type="noConversion"/>
  </si>
  <si>
    <t>Alibaba</t>
    <phoneticPr fontId="1" type="noConversion"/>
  </si>
  <si>
    <t>Button, Power</t>
    <phoneticPr fontId="1" type="noConversion"/>
  </si>
  <si>
    <t>Grommet</t>
    <phoneticPr fontId="1" type="noConversion"/>
  </si>
  <si>
    <t>Gear Set, Wheel Drive</t>
    <phoneticPr fontId="1" type="noConversion"/>
  </si>
  <si>
    <t>Ebay (Retail Reference)</t>
    <phoneticPr fontId="1" type="noConversion"/>
  </si>
  <si>
    <t>Alibaba (Bulk Reference)</t>
    <phoneticPr fontId="1" type="noConversion"/>
  </si>
  <si>
    <t>Ref. Image</t>
    <phoneticPr fontId="1" type="noConversion"/>
  </si>
  <si>
    <t>Unit Price($)</t>
    <phoneticPr fontId="1" type="noConversion"/>
  </si>
  <si>
    <t>Gears, Wheel Drive</t>
    <phoneticPr fontId="1" type="noConversion"/>
  </si>
  <si>
    <t>Note: All the links are accessed on 1/19/2026. For the part Adhesive Structural, the unit of the price is 1 mL, the ebay amount is 300mL with price of $19.97, and the price on Alibaba is $ 0.19 per 310mL.</t>
    <phoneticPr fontId="1" type="noConversion"/>
  </si>
  <si>
    <t>Part Total =</t>
    <phoneticPr fontId="1" type="noConversion"/>
  </si>
  <si>
    <t>Total Cost =</t>
    <phoneticPr fontId="1" type="noConversion"/>
  </si>
  <si>
    <t>Note: we use Ebay and Alibaba as two references of cost estimation, with Ebay represents the retail price and Alibaba represents the bulk price. For the Total Cost part, we assume the Ebay retail price is 20% of the manufacture price, and Alibaba price is 100%. The links of price can be found in Appendix XX.</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</si>
</sst>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等线"/>
      <family val="2"/>
      <scheme val="minor"/>
    </font>
    <font>
      <sz val="9"/>
      <name val="等线"/>
      <family val="3"/>
      <charset val="134"/>
      <scheme val="minor"/>
    </font>
    <font>
      <u/>
      <sz val="11"/>
      <color theme="10"/>
      <name val="等线"/>
      <family val="2"/>
      <scheme val="minor"/>
    </font>
    <font>
      <sz val="12"/>
      <color theme="1"/>
      <name val="Times New Roman"/>
      <family val="1"/>
    </font>
    <font>
      <u/>
      <sz val="12"/>
      <color theme="10"/>
      <name val="Times New Roman"/>
      <family val="1"/>
    </font>
    <font>
      <b/>
      <sz val="12"/>
      <color theme="1"/>
      <name val="Times New Roman"/>
      <family val="1"/>
    </font>
  </fonts>
  <fills count="3">
    <fill>
      <patternFill patternType="none"/>
    </fill>
    <fill>
      <patternFill patternType="gray125"/>
    </fill>
    <fill>
      <patternFill patternType="solid">
        <fgColor theme="0"/>
        <bgColor indexed="64"/>
      </patternFill>
    </fill>
  </fills>
  <borders count="1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medium">
        <color indexed="64"/>
      </bottom>
      <diagonal/>
    </border>
    <border>
      <left style="thin">
        <color indexed="64"/>
      </left>
      <right/>
      <top/>
      <bottom/>
      <diagonal/>
    </border>
    <border>
      <left/>
      <right style="thin">
        <color indexed="64"/>
      </right>
      <top/>
      <bottom/>
      <diagonal/>
    </border>
  </borders>
  <cellStyleXfs count="2">
    <xf numFmtId="0" fontId="0" fillId="0" borderId="0"/>
    <xf numFmtId="0" fontId="2" fillId="0" borderId="0" applyNumberFormat="0" applyFill="0" applyBorder="0" applyAlignment="0" applyProtection="0"/>
  </cellStyleXfs>
  <cellXfs count="34">
    <xf numFmtId="0" fontId="0" fillId="0" borderId="0" xfId="0"/>
    <xf numFmtId="0" fontId="3" fillId="0" borderId="1" xfId="0" applyFont="1" applyBorder="1" applyAlignment="1">
      <alignment horizontal="left" vertical="center" wrapText="1"/>
    </xf>
    <xf numFmtId="0" fontId="4" fillId="0" borderId="1" xfId="1" applyFont="1" applyBorder="1" applyAlignment="1">
      <alignment horizontal="left" vertical="center" wrapText="1"/>
    </xf>
    <xf numFmtId="0" fontId="3" fillId="0" borderId="1" xfId="0" applyFont="1" applyBorder="1" applyAlignment="1">
      <alignment horizontal="center" vertical="center" wrapText="1"/>
    </xf>
    <xf numFmtId="0" fontId="3" fillId="0" borderId="1" xfId="0" applyFont="1" applyBorder="1" applyAlignment="1">
      <alignment horizontal="left" vertical="center" wrapText="1"/>
    </xf>
    <xf numFmtId="0" fontId="5" fillId="0" borderId="1" xfId="0" applyFont="1" applyBorder="1" applyAlignment="1">
      <alignment horizontal="left" vertical="center" wrapText="1"/>
    </xf>
    <xf numFmtId="0" fontId="5" fillId="0" borderId="1" xfId="0" applyFont="1" applyBorder="1" applyAlignment="1">
      <alignment horizontal="left" vertical="center" wrapText="1"/>
    </xf>
    <xf numFmtId="0" fontId="3" fillId="2" borderId="1" xfId="0" applyFont="1" applyFill="1" applyBorder="1" applyAlignment="1">
      <alignment horizontal="left" vertical="center" wrapText="1"/>
    </xf>
    <xf numFmtId="0" fontId="4" fillId="0" borderId="1" xfId="1" applyFont="1" applyBorder="1" applyAlignment="1">
      <alignment horizontal="left" vertical="center" wrapText="1"/>
    </xf>
    <xf numFmtId="0" fontId="3" fillId="0" borderId="1" xfId="0" applyFont="1" applyFill="1" applyBorder="1" applyAlignment="1">
      <alignment horizontal="left" vertical="center" wrapText="1"/>
    </xf>
    <xf numFmtId="0" fontId="3" fillId="2" borderId="1" xfId="0" applyFont="1" applyFill="1" applyBorder="1" applyAlignment="1">
      <alignment horizontal="left" vertical="center" wrapText="1"/>
    </xf>
    <xf numFmtId="0" fontId="4" fillId="0" borderId="1" xfId="1" applyFont="1" applyBorder="1" applyAlignment="1">
      <alignment horizontal="left" vertical="center" wrapText="1"/>
    </xf>
    <xf numFmtId="0" fontId="3" fillId="0" borderId="1" xfId="0" applyFont="1" applyBorder="1" applyAlignment="1">
      <alignment horizontal="center" vertical="center" wrapText="1"/>
    </xf>
    <xf numFmtId="0" fontId="3" fillId="0" borderId="1" xfId="0" applyFont="1" applyFill="1" applyBorder="1" applyAlignment="1">
      <alignment horizontal="center" vertical="center" wrapText="1"/>
    </xf>
    <xf numFmtId="0" fontId="3" fillId="0" borderId="6" xfId="0" applyFont="1" applyBorder="1" applyAlignment="1">
      <alignment horizontal="center" vertical="center" wrapText="1"/>
    </xf>
    <xf numFmtId="0" fontId="3" fillId="0" borderId="7" xfId="0" applyFont="1" applyBorder="1" applyAlignment="1">
      <alignment horizontal="left" vertical="center" wrapText="1"/>
    </xf>
    <xf numFmtId="0" fontId="3" fillId="0" borderId="8" xfId="0" applyFont="1" applyBorder="1" applyAlignment="1">
      <alignment horizontal="left" vertical="center" wrapText="1"/>
    </xf>
    <xf numFmtId="0" fontId="3" fillId="0" borderId="9" xfId="0" applyFont="1" applyBorder="1" applyAlignment="1">
      <alignment horizontal="left" vertical="center" wrapText="1"/>
    </xf>
    <xf numFmtId="0" fontId="3" fillId="0" borderId="2" xfId="0" applyFont="1" applyBorder="1" applyAlignment="1">
      <alignment horizontal="center" vertical="center" wrapText="1"/>
    </xf>
    <xf numFmtId="0" fontId="3" fillId="0" borderId="3" xfId="0" applyFont="1" applyBorder="1" applyAlignment="1">
      <alignment horizontal="center" vertical="center" wrapText="1"/>
    </xf>
    <xf numFmtId="0" fontId="3" fillId="0" borderId="2" xfId="0" applyFont="1" applyFill="1" applyBorder="1" applyAlignment="1">
      <alignment horizontal="center" vertical="center" wrapText="1"/>
    </xf>
    <xf numFmtId="0" fontId="3" fillId="0" borderId="3" xfId="0" applyFont="1" applyBorder="1" applyAlignment="1">
      <alignment horizontal="center" vertical="center" wrapText="1"/>
    </xf>
    <xf numFmtId="0" fontId="3" fillId="0" borderId="10" xfId="0" applyFont="1" applyBorder="1" applyAlignment="1">
      <alignment horizontal="center" vertical="center" wrapText="1"/>
    </xf>
    <xf numFmtId="0" fontId="3" fillId="0" borderId="4" xfId="0" applyFont="1" applyBorder="1" applyAlignment="1">
      <alignment horizontal="center" vertical="center" wrapText="1"/>
    </xf>
    <xf numFmtId="0" fontId="3" fillId="0" borderId="11" xfId="0" applyFont="1" applyBorder="1" applyAlignment="1">
      <alignment horizontal="center" vertical="center" wrapText="1"/>
    </xf>
    <xf numFmtId="0" fontId="3" fillId="0" borderId="11" xfId="0" applyFont="1" applyBorder="1" applyAlignment="1">
      <alignment vertical="center" wrapText="1"/>
    </xf>
    <xf numFmtId="0" fontId="3" fillId="0" borderId="12" xfId="0" applyFont="1" applyBorder="1" applyAlignment="1">
      <alignment horizontal="center" vertical="center" wrapText="1"/>
    </xf>
    <xf numFmtId="0" fontId="3" fillId="0" borderId="13" xfId="0" applyFont="1" applyBorder="1" applyAlignment="1">
      <alignment horizontal="center" vertical="center" wrapText="1"/>
    </xf>
    <xf numFmtId="0" fontId="3" fillId="0" borderId="5" xfId="0" applyFont="1" applyBorder="1" applyAlignment="1">
      <alignment horizontal="center" vertical="center" wrapText="1"/>
    </xf>
    <xf numFmtId="0" fontId="3" fillId="0" borderId="14" xfId="0" applyFont="1" applyBorder="1" applyAlignment="1">
      <alignment horizontal="center" vertical="center" wrapText="1"/>
    </xf>
    <xf numFmtId="0" fontId="3" fillId="0" borderId="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16" xfId="0" applyFont="1" applyBorder="1" applyAlignment="1">
      <alignment horizontal="center" vertical="center" wrapText="1"/>
    </xf>
    <xf numFmtId="0" fontId="3" fillId="2" borderId="1" xfId="0" applyFont="1" applyFill="1" applyBorder="1" applyAlignment="1">
      <alignment horizontal="left" vertical="top" wrapText="1"/>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 Target="richData/rdrichvalue.xml"/><Relationship Id="rId3" Type="http://schemas.openxmlformats.org/officeDocument/2006/relationships/theme" Target="theme/theme1.xml"/><Relationship Id="rId7" Type="http://schemas.microsoft.com/office/2022/10/relationships/richValueRel" Target="richData/richValueRel.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eetMetadata" Target="metadata.xml"/><Relationship Id="rId11" Type="http://schemas.openxmlformats.org/officeDocument/2006/relationships/calcChain" Target="calcChain.xml"/><Relationship Id="rId5" Type="http://schemas.openxmlformats.org/officeDocument/2006/relationships/sharedStrings" Target="sharedStrings.xml"/><Relationship Id="rId10" Type="http://schemas.microsoft.com/office/2017/06/relationships/rdRichValueTypes" Target="richData/rdRichValueTypes.xml"/><Relationship Id="rId4" Type="http://schemas.openxmlformats.org/officeDocument/2006/relationships/styles" Target="styles.xml"/><Relationship Id="rId9" Type="http://schemas.microsoft.com/office/2017/06/relationships/rdRichValueStructure" Target="richData/rdrichvaluestructure.xml"/></Relationships>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0" Type="http://schemas.openxmlformats.org/officeDocument/2006/relationships/image" Target="../media/image20.png"/><Relationship Id="rId41" Type="http://schemas.openxmlformats.org/officeDocument/2006/relationships/image" Target="../media/image4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3" Type="http://schemas.openxmlformats.org/officeDocument/2006/relationships/hyperlink" Target="https://www.alibaba.com/product-detail/High-Precision-Single-Row-Micro-Mini_1601197600977.html?spm=a2700.suppliers_search.verifiedManufactory.i269.147f67afybL96e" TargetMode="External"/><Relationship Id="rId18" Type="http://schemas.openxmlformats.org/officeDocument/2006/relationships/hyperlink" Target="https://www.alibaba.com/product-detail/High-Quality-OEM-ABS-Thumb-Stick_1601618148036.html?spm=a2700.suppliers_search.0.i21.61d967afEdpasx" TargetMode="External"/><Relationship Id="rId26" Type="http://schemas.openxmlformats.org/officeDocument/2006/relationships/hyperlink" Target="https://www.ebay.com/itm/116060918866?_skw=Custom+Silicone+Rubber+Keypad&amp;itmmeta=01KFC3TB2D6QB9WRRN7C9GTBGZ&amp;hash=item1b05c51452:g:ulUAAOSwJ7Vlwjmr&amp;itmprp=enc%3AAQALAAAA4O7PUuNWmJ%2B%2BUShgI9tQz%2FqQvCVsqYyfmiR4d4y0kUmQbEMSHWS45ZLdUPPnZXQh2O9S9nNFfi0Rjy8gkPt1dVWPdbaCu1RhT5V%2FwknWKH6jViMhAoTmNJDdadpjs9oma13VR12CdheGq7PEdLdreo28IKBYVJhAbfgFTftLxM4pS0T9Wh3sPGgT8NwumbFIFCx65ksrx1VJEAuS%2BUkxIfWJsXnR5KEDqstyUicuGnameI6n5dGy6crwhZ%2FgClX6%2FQ1oEp1boWtu9HDoJHtFs55MDimN7B%2BeWKdAumGXjcrc%7Ctkp%3ABk9SR6yx6YP7Zg" TargetMode="External"/><Relationship Id="rId39" Type="http://schemas.openxmlformats.org/officeDocument/2006/relationships/hyperlink" Target="https://www.ebay.com/itm/284961482794?_skw=silicone+wire&amp;itmmeta=01KFCFE93M6QJTXHQRWDKN5XHD&amp;hash=item425907282a:g:Q9oAAeSwQ35oZHtO&amp;itmprp=enc%3AAQALAAAA8O7PUuNWmJ%2B%2BUShgI9tQz%2FpWWHCSU99QZmkaktg3JpCTJUmLvFwrbinrMNHFCP7H4MFoR70KcJhSqC8GW9kEGehxIcpAikw9ZjbPQ3z8FHhvcikdVWcHj%2FDsClgyYnF1Jv5pzXEuXOjQ95Ly4VwT50TtEL8dNrCqyuaxfXDf6WeX%2Bafurpj%2Fy6K6jnNsGvEaWBKGzun7MC6MYkAc94kw8T1TlRQBO1M%2BCKRPv7kpUdju7EcJRP9Luccgz41j6VEekNu0vMTrIJG1kA5gasm62S1X7VcPaxrdWlWhVsOv5WWw6ySu1v%2FrsCNS6F%2FJFVICqQ%3D%3D%7Ctkp%3ABk9SR4iSuY_7Zg" TargetMode="External"/><Relationship Id="rId21" Type="http://schemas.openxmlformats.org/officeDocument/2006/relationships/hyperlink" Target="https://www.alibaba.com/product-detail/GZ-3181-4-5V-3Slots-AAA_1601254246320.html?spm=a2700.suppliers_search.verifiedManufactory.12.116b67afxfkg5p" TargetMode="External"/><Relationship Id="rId34" Type="http://schemas.openxmlformats.org/officeDocument/2006/relationships/hyperlink" Target="https://www.ebay.com/itm/184663827520?_skw=GZ-3181+4.5V+3Slots+AAA+Battery+Holder+Case+with+ABS+Cover&amp;itmmeta=01KFC4VGYQRA6AZS7XGZCJ9VR4&amp;hash=item2afed26440:g:ojgAAeSwyQRoq4G3&amp;itmprp=enc%3AAQALAAABEO7PUuNWmJ%2B%2BUShgI9tQz%2FoDwcqTLSVvVf4IQV5Id3aF0eYF7P%2B3%2Fjmt1WURNJ2Cz449U3%2BOPZD%2FJtqSGqo8tgURJFSLLqbFKNtsFakHU6CD7EM9j7fd1CeceIUzxtST%2FsizvAX0oqI9%2FbRcuvDg7sSdFiaLj%2FZsXGo8ERUFlFm94pTbeqLS%2FQ8GKFF8gjXMZu012BcdsWYNu3L9rUhs973xb6NMgf6G%2F2V9qtbzRe%2BfXFn6eym%2B8x44fTAteh0AwwNsszNcP5a0cplMs58jHYcCagA0aHIiqegByYn2XwDAx1lhPqzEnKXBGm4MY8xIqsDqGp31C%2FhblDSRs5tjDD6SaLTv1peZ7DfhwfWUbdgL%7Ctkp%3ABk9SR7qP7oT7Zg" TargetMode="External"/><Relationship Id="rId42" Type="http://schemas.openxmlformats.org/officeDocument/2006/relationships/hyperlink" Target="https://www.ebay.com/itm/166445695625?_skw=POM+Nylon+Plastic+Gear&amp;itmmeta=01KFCG2G4B2KBP0QZPQDFSZRHY&amp;hash=item26c0efc289:g:OvoAAOSwXK5lVzNX&amp;itmprp=enc%3AAQALAAAA0O7PUuNWmJ%2B%2BUShgI9tQz%2FpH6wFcuFJz7rjBlLOhchmQ3p3V5kIefUlNJKnavpnBLdKf8l0%2BKO%2FmD%2FmOgwmMnWhZP%2B%2BSah0kUjJKwG6gILTAKhJY2cxKqTduuVz7e1uTb9GJvYPgatxERDQC1n8bfDcEk4VTqQ1lydeGbz4crDjHLgbYstMXV158U6nxD7mj%2F2s%2FqjpDwZARAvOvNN%2BXup8ke%2F36xbbxyDEAZwbeSZ9zZzMGSaRQBB8g4KQhbv7tTKMKhpL4k7ZEd1UqfcojDYQ%3D%7Ctkp%3ABk9SR66CipD7Zg" TargetMode="External"/><Relationship Id="rId47" Type="http://schemas.openxmlformats.org/officeDocument/2006/relationships/hyperlink" Target="https://www.alibaba.com/product-detail/PCB-Holder-Width-42-122mm-Length_1600997413191.html?spm=a2700.prosearch.topad_classic.d_image.342d67afm9WRLw&amp;priceId=2254f71293964039b30d1a81ce1cb2ff" TargetMode="External"/><Relationship Id="rId7" Type="http://schemas.openxmlformats.org/officeDocument/2006/relationships/hyperlink" Target="https://www.ebay.com/itm/205512691690?_skw=RC+car+bearing+1&amp;itmmeta=01KFC0QQ1CAK8DJ468XNEV0Q2G&amp;hash=item2fd982cfea:g:AGMAAOSwLIFnGvvR&amp;itmprp=enc%3AAQALAAAA8O7PUuNWmJ%2B%2BUShgI9tQz%2Fq7qo6M04GSxaMdRARL1EOt8XbZMUOPh%2FedQjci0q4PI4OAP%2FllS7SQBbG%2BWuQwxJMWuGmT%2BJ2XClgpbmdqKK6KZ99ikiDfitPBsSic8MDzsQayTRBPe3xwaOZKmsvNszl7l246d6EyrEnF1hJ8pYbAHw0lOcKrayCVJad34LhQ00exJvIOWYWdeTcSwSvE2RnrPqMTgrFg48lf1J6v%2B64iy5r8wIwSca2mA0cZ9r076S7RBeGVOTH1hrZ4CKeCSizvniBoGMPa3rruVng7uoyjc8XjJ0%2BQE69qrgIPwvG%2BlA%3D%3D%7Ctkp%3ABk9SR-jw3oD7Zg" TargetMode="External"/><Relationship Id="rId2" Type="http://schemas.openxmlformats.org/officeDocument/2006/relationships/hyperlink" Target="https://www.ebay.com/itm/135798675698?_skw=remote+controller+shell&amp;var=435078529693&amp;itmmeta=01KFBX59N503NAPDBXCMEEQ7Z1&amp;hash=item1f9e3b58f2:g:dJUAAeSwu4VoK0ZW&amp;itmprp=enc%3AAQALAAAA0O7PUuNWmJ%2B%2BUShgI9tQz%2Fq4qpuYFSoq7KqwrBnqyCHyL7T4XhqPNQRmPLlWzAQoKEwM5%2B2gmTdpggd1NrAbcvFlbhrOVfDLWIXhez69MnxNyxOVSJoSZVPcCB2h03pM%2BWr2pcg3%2FLcFRo1QGXU2xoieclkArueNZkx%2BvltziGvKSbIqqZhqn1rJGPeqJYVXZ1GbO7a4LcvY8vU9Hqnq6qAuHO6OnxMxiQQ6H%2BscqtQ5PaFUsTXFeVLJRcuoPJkIP5CMIqQrCq09uls1KkP3XYY%3D%7Ctkp%3ABk9SR-yalf36Zg" TargetMode="External"/><Relationship Id="rId16" Type="http://schemas.openxmlformats.org/officeDocument/2006/relationships/hyperlink" Target="https://www.alibaba.com/product-detail/Honcam-Protective-Case-for-PS5-Controller_1601243195699.html?spm=a2700.suppliers_search.verifiedManufactory.11.79eb67afXhZw9g" TargetMode="External"/><Relationship Id="rId29" Type="http://schemas.openxmlformats.org/officeDocument/2006/relationships/hyperlink" Target="https://www.alibaba.com/product-detail/Pcb-Pcb-For-Rc-Car-Printed_1600785139655.html?spm=a2700.suppliers_search.0.i20.767567af0Brfcg" TargetMode="External"/><Relationship Id="rId1" Type="http://schemas.openxmlformats.org/officeDocument/2006/relationships/hyperlink" Target="https://www.ebay.com/itm/406447783111?_skw=structural+adhesive+white&amp;var=676762399607&amp;itmmeta=01KFBWN1137KF0DFXGPM4Q147G&amp;hash=item5ea22cfcc7:g:UmgAAeSwyqZpMSJe&amp;itmprp=enc%3AAQALAAABAO7PUuNWmJ%2B%2BUShgI9tQz%2Fo3LmddtNjHEBVfDrggjrnwi%2BIECvO1ot3AHk4tRtbb5Z7Qmk9x%2B0kJA5Mdu9VKsItHE4otTxSTw%2BT7%2FdNyAM7e4%2BaX5v6LLFZ1PKAI0iY3K5Bf6UOqbozriLuYKHUy2AHIXtoOzWYGSU7NEn2SUcDIgPOmQVrqs2uoWAcOSVGyVflFVJx9dKa0QtlWjKK548kyjQhOItQN8BWVqaR27UR3D7XYk%2FkaSp62RtXFWJhxoPKRdw4TSvAWfCEqOtCjBMIweEE7FQ9ADIs4h8RRJuF%2FmiwKL6ftI2qVUg8uc0yC7HF4Dfu5WKUH2sUTvbrCka8%3D%7Ctkp%3ABk9SR9SQ1Pz6Zg" TargetMode="External"/><Relationship Id="rId6" Type="http://schemas.openxmlformats.org/officeDocument/2006/relationships/hyperlink" Target="https://www.ebay.com/itm/406555871244?_skw=Battery+Pack+3.7v+liion+1200&amp;itmmeta=01KFC0HDEC0EB5V81PTXSAQTW1&amp;hash=item5ea89e480c:g:ke0AAeSwBRdpWj9V&amp;itmprp=enc%3AAQALAAABAO7PUuNWmJ%2B%2BUShgI9tQz%2Frfk4bWjNZt69NXMMJvuvs1vfgF4w%2FN6IgHJrBHw9kjMSEQwqCHDX8IQ5EKaGwcETb9K%2F%2BHZSgDvbfaAIHhFccU2xBztRJKq3Y6zFY5oKg6ecXa9Y7NGWAw7jhPtfNLOpwAYsJlJ3muGu%2FqtNEBC42EM9bPQfLUqoZMJ2BHRT%2BlE2uLJfID9w52IM7IFSLaBd41ct9fdk21o46XeMM1Vtt%2Bdm4no64rZtHuh3AWqM1UcwCF3DLNI36YLpEkkbyXFRGUTsorP%2BR25WzJm8lFFuSmyJyJeYqh6xPyRWXI52saTXuPhv0f1e5EAtsTY%2FNM7hM%3D%7Ctkp%3ABk9SR7DXxYD7Zg" TargetMode="External"/><Relationship Id="rId11" Type="http://schemas.openxmlformats.org/officeDocument/2006/relationships/hyperlink" Target="https://www.alibaba.com/product-detail/Lr6-Aa-Am3-Dry-Cell-Power_1601629737378.html?spm=a2700.suppliers_search.0.i19.305a67af7RWhYh" TargetMode="External"/><Relationship Id="rId24" Type="http://schemas.openxmlformats.org/officeDocument/2006/relationships/hyperlink" Target="https://www.alibaba.com/product-detail/CMP-Waterproof-IP67-8mm-Yellow-Blue_1600975048658.html?spm=a2700.details.you_may_like.2.31b569c910mvcE" TargetMode="External"/><Relationship Id="rId32" Type="http://schemas.openxmlformats.org/officeDocument/2006/relationships/hyperlink" Target="https://www.ebay.com/itm/183908369734?var=692485812860&amp;_trkparms=itmf%3D1%26aid%3D1110006%26rkt%3D4%26asc%3D20231107084023%26mech%3D1%26algv%3DSimVIDwebV4WithCtxRankerV1UnifiedFeaturesWithAuctionUnification%26pmt%3D1%26amclksrc%3DITM%26sd%3D404215188325%26sid%3DAQAKAAAAEGxOmSI8UyQCp58GaxCMKUk%3D%26itm%3D183908369734%26noa%3D0%26plcampt%3D0%3A13603231013%26algo%3DHOMESPLICE.SIM%26ao%3D1%26rk%3D1%26pid%3D101875%26b%3D1%26mehot%3Dnone%26lsid%3D0%26meid%3Dc7dfef7b2bff4207bb90f8d9f43d8039%26pg%3D4481478&amp;_trksid=p4481478.c101875.m1851&amp;itmprp=cksum%3A183908369734c7dfef7b2bff4207bb90f8d9f43d8039%7Cenc%3AAQAKAAABIJu4kMWmcdX2xhrWUAkO5wkoS2%252BWZU7Q0N5Rlu0RracCJbXRPvrACyHtD4RTmRmFJou18z6%252Fozzwd%252BEMzTxQC6W4hBbQRT1MT%252FPV3U3Exv1eh%252FJeLoZuOD7xWa7TCmvjclB9EvlfWECTPntKs7jk9JGcQkmmwayh47sys%252BlczZdhLmEX4lgYMOWiH2nZPePyalJYmCm8d%252BcFlQR5KrZC0R%252FVev%252FLMZtJJ7ytcKCMdNb%252F2UrpjyiyJY2MyBok6scW9owwKJslcEIrnaX%252Fg6rSBCkdUnnfSQPc8VLHl8ZsiCzRjby9xZIokPuDH39QoJ2OYucnJcFsV0SPRc%252F7MIrKBdEnwjM5oRLjb7NM4ITEko0%252FSEtpfk1c4hKXWx3vkOS4WQ%253D%253D%7Campid%3APL_CLK%7Cclp%3A4481478" TargetMode="External"/><Relationship Id="rId37" Type="http://schemas.openxmlformats.org/officeDocument/2006/relationships/hyperlink" Target="https://item.taobao.com/item.htm?addressId=24560223596&amp;app=chrome&amp;bxsign=scdegJC7hY2OPFeb_8RWGvHIRZBdlGzX8aL1MfXNhwJFvxbQN6rFm5ZOW36l4LTFuEGypgCeEYpciSP5t8QbZO1VDvc4NdeVnU8PSpXqKZ-SNeGkcb7eyeB588qmexlS7H6TN4GWwYHFCyYexqJOP7SDg&amp;cpp=1&amp;id=786326500614&amp;price=3.9&amp;shareUniqueId=34830000982&amp;share_crt_v=1&amp;shareurl=true&amp;short_name=h.7mr1z9pA6Oo3AhA&amp;skuId=5539603703799&amp;sourceType=item&amp;sp_tk=UURraFVmaHFIYXU%3D&amp;spm=a2159r.13376460.0.0&amp;suid=509D196F-0E53-4742-BA88-182A86A24EE8&amp;tbSocialPopKey=shareItem&amp;tk=QDkhUfhqHau&amp;un=c87a1411cf8df800e994d7111c3baa30&amp;un_site=0&amp;ut_sk=1.Y5VndbPvGxQDAJLqmvA5kyEx_21380790_1768861467776.Copy.1&amp;wxsign=tbw3KAqpvo70nLYtZek3DjnR3TAbNyipxw6j1Qg3NdRQa2vLIzqvvb9k64vBZmwxvdN8loHebC9W_vEOWgalyfegSJ1sk0Ewp-sm9qSc_gRJd_sIa9bre9wMJgP9eRPpJz3tAXAQ7kurupjZyGA9wMXRw" TargetMode="External"/><Relationship Id="rId40" Type="http://schemas.openxmlformats.org/officeDocument/2006/relationships/hyperlink" Target="https://www.alibaba.com/product-detail/High-Temp-Silicone-Sheath-Electric-Wire_1600754532330.html?spm=a2700.prosearch.topad_classic.d_image.3ab067afQsv1gB&amp;priceId=ae27f03cba8d4df6aeca2ba56d49035d" TargetMode="External"/><Relationship Id="rId45" Type="http://schemas.openxmlformats.org/officeDocument/2006/relationships/hyperlink" Target="https://www.alibaba.com/product-detail/Silicone-Rubber-Gasket-Seals-Parts-Custom_1601628931045.html?spm=a2700.prosearch.normal_offer.d_image.65b167afdfwrAu&amp;priceId=bb5ac24ea0a9444bb405df46d6fc30b8" TargetMode="External"/><Relationship Id="rId5" Type="http://schemas.openxmlformats.org/officeDocument/2006/relationships/hyperlink" Target="https://www.ebay.com/itm/366099440732?_skw=Battery+AAA+1&amp;itmmeta=01KFC0E5TS83EXC95ZHW5G3SZE&amp;hash=item553d3a245c:g:-i8AAeSwaNlpWTiU&amp;itmprp=enc%3AAQALAAAA8O7PUuNWmJ%2B%2BUShgI9tQz%2FrFzndjKAMpASedCZWGZH4A4nS6Pe%2Byyc2iKfUv0%2Ba6PHL7PMDJBoFhQlpsavb%2F8oUN4rFKSKA57emBVkGiGZYqvrS2sBcpl1TIYNwL7IOY13iVCmGCOXOXmy4%2FOwH4X%2BsZSi1ELCJ21Yv0%2BCA%2BfJZ0yOAi5cM73kuiqRzv0AQzSzhMr5imikukSi7yqA2mwAHq1CSmcAd8nTzp0RLBCLsbs2PNoVfoyNuX0IQ8v6CWMC7crMacbQ2REYiuHVBKOQa%2BKhRl8vGozKZswy4R9YGAnx2uPy540JpwuLKvS1HbQg%3D%3D%7Ctkp%3ABk9SR9LduID7Zg" TargetMode="External"/><Relationship Id="rId15" Type="http://schemas.openxmlformats.org/officeDocument/2006/relationships/hyperlink" Target="https://www.alibaba.com/product-detail/GZ-3181-4-5V-3Slots-AAA_1601254246320.html?spm=a2700.suppliers_search.verifiedManufactory.12.116b67afxfkg5p" TargetMode="External"/><Relationship Id="rId23" Type="http://schemas.openxmlformats.org/officeDocument/2006/relationships/hyperlink" Target="https://www.ebay.com/itm/386734399087?_skw=CMP+12mm+Metal+Waterproof+Bicolor+Indicator+Led+Light&amp;itmmeta=01KFC3KKCS50919HYR2SMK45ZN&amp;hash=item5a0b2a9e6f:g:MRoAAOSwfNNlvIpK&amp;itmprp=enc%3AAQALAAABEO7PUuNWmJ%2B%2BUShgI9tQz%2Frwi%2BNxPQoW5C8%2BpT6Ey1vuSq8%2BAc0BEB7YDUYoEpvsmQIh1UMe%2B05UNAZWqRMC6vFwNJ6MWIhDiPcFkhilK4UMhlwPNwFTNKqPkGZUTKcWnF%2Fsr9stJWzT2lhupyW%2BukQFHqukogGWSlhF5VzXLc69kvZPzHbHUmvcgKqMxL2KMDGDNwEKDGTXth02RFRAIWRTwmxB3yVSnW%2B5eGMCW9d5LXNj5EEXtil93JnzOsHnWlbzHqQ7lbvPONK5leeiGbwuqIsj1zaEVY38JCfkjTCRuo1W81HRh0ZE9EmP6Lfn2a%2FILHUdS69xBz8AI8OsKNZ%2BrKjSErwHoUsjMDmV1ZDG%7Ctkp%3ABk9SR8i2zoP7Zg" TargetMode="External"/><Relationship Id="rId28" Type="http://schemas.openxmlformats.org/officeDocument/2006/relationships/hyperlink" Target="https://www.ebay.com/itm/285436328042?_skw=DC+Gear+Motor+3V&amp;itmmeta=01KFC3ZVPMG8ZW2HVMPBJTT2JM&amp;hash=item427554b86a:g:BdEAAOSwk~tk35TC&amp;itmprp=enc%3AAQALAAAA8O7PUuNWmJ%2B%2BUShgI9tQz%2FqplRW%2BRFgWkiBJtNoUQ5w4KFdoQV2dSlTKM4uDAnAbpSL7Pu5SZ7is2HbNsm7ZL0yAsEiwf9XyFJxesDD2mWiXyCg0plbVz4HUzJREeO22O5FHU0B%2Fja%2FFZVq3Wg3UuLg7yFziA4yA0ym3B%2FVNki353q5PbpQWGU8JoBtJqj1qehep8YoMpelwj8waOBTH4P0zQ457d%2FN7oc%2Ba42%2BWnKRVmnBTJs5XbqVW8UO7b%2BGEYH9m8U0xD7jYmk9v%2Bh1mX5x79zLLSTW8hV7oDxuhfz9Z7EVVHMNGait%2BFUWbsEhaXg%3D%3D%7Ctkp%3ABk9SR7a7_4P7Zg" TargetMode="External"/><Relationship Id="rId36" Type="http://schemas.openxmlformats.org/officeDocument/2006/relationships/hyperlink" Target="https://www.ebay.com/itm/235832055263?_skw=Silicone+Wristbands+button&amp;itmmeta=01KFC5GEG3737X05TWCJ6CCZX8&amp;hash=item36e8af95df:g:1a4AAOSwosJln~q0&amp;itmprp=enc%3AAQALAAABAO7PUuNWmJ%2B%2BUShgI9tQz%2FqDR--E5F97YiOJzn3q7IBaAGG7CrMh2Z6VNq4T138U0svzLcU08muOUOxBBCs6C5h3xAQqVaaJAkOVzRfZoBv4339uJ64myyjHUXvwJ5Z6PJa4jWgaV5wgc6N00wq73wIIrLsp%2Bc4zr%2BRF4guz3us7N5jQLAVxhM%2BNnSrOqqU148BEh3WE1HmeGF6I3PC78le%2BBmvRIM4hEr2eAt9j0jDk1vG7ABzNIO6lxuseJsPA0HTo6YXU5IfeDlWey6pjc%2FROLzaWNhA%2FvNyruWPL1qAlLa04P%2BEGlipCNiMjnzZOXwfIOWL0sj6GKXaAsG1B9CU%3D%7Ctkp%3ABk9SR6DowYX7Zg" TargetMode="External"/><Relationship Id="rId10" Type="http://schemas.openxmlformats.org/officeDocument/2006/relationships/hyperlink" Target="https://www.alibaba.com/product-detail/Rechargeable-Customized-3-7v-Battery-803048_1601467650180.html?spm=a2700.suppliers_search.verifiedManufactory.3.33d467afvnGfsQ" TargetMode="External"/><Relationship Id="rId19" Type="http://schemas.openxmlformats.org/officeDocument/2006/relationships/hyperlink" Target="https://www.ebay.com/itm/223258789335?_skw=joystick+thumb+grip&amp;itmmeta=01KFC38K1YTG6BWNYWCP5RNPWV&amp;hash=item33fb42c5d7:g:58QAAOSwwfFb~k~Y&amp;itmprp=enc%3AAQALAAAA0O7PUuNWmJ%2B%2BUShgI9tQz%2FofYm0GmtBQPw0O7BimUe%2FlqKVx2MbA2Pat%2F9xUiIE7Up6Z0SLZEsw1iU4GZ3i7IL8u5FjVuWtIye2mMRJY6qk4NrcQd8%2F2IacUZxS2ZsA%2BnK5oT2dwXAW7judcKQ1RaL94oNn%2FW%2FVAPmjtRRPLZfSiFjR2%2Bx%2BmdmfPK8lVe%2B6DWmhp4gEbot3wRgdKyllbTXP5%2F9iNC4soHum4IRqgoP85nGtoO0UGGiES5JBp%2BsOAA3AwB9cTy6mq%2FpBDBQZXs80%3D%7Ctkp%3ABlBMUJCxooP7Zg" TargetMode="External"/><Relationship Id="rId31" Type="http://schemas.openxmlformats.org/officeDocument/2006/relationships/hyperlink" Target="https://www.alibaba.com/product-detail/M1-M1-2-M2-Pan-Head_60800745587.html?spm=a2700.suppliers_search.verifiedManufactory.13.206867afxtAoqq" TargetMode="External"/><Relationship Id="rId44" Type="http://schemas.openxmlformats.org/officeDocument/2006/relationships/hyperlink" Target="https://www.ebay.com/itm/265924528040?_skw=Silicone+Rubber+Push+Button&amp;itmmeta=01KFCG7DT0BTDSY3X6PNG7FQHG&amp;hash=item3dea5647a8:g:uFAAAOSwS-NfCkAi&amp;itmprp=enc%3AAQALAAAA0O7PUuNWmJ%2B%2BUShgI9tQz%2FoN3EoXIWVHek%2BQFsux95Py1IvLpGpOT%2FS6Hbgw5wk8v5T1BDBkqb81pyvVJGFxXuBwqxu7Kp7UGjoPKXXlvfGH%2Bgrrt22tkWfvmewTS6D8NBJDoTulAsIhrBeGNbpabmF1Tx3%2B7JKIkDXjKyJYjx%2FhsTAhIEgCAxZ%2BySfmGiVvi0ddYIKCEE%2BGW40bvG6Lyr7jf7T8jRYBGpMh0rVcodwSwahBo4Qb5AkONTetD9RHhYGCNauGljQnkGEPSlZXHJY%3D%7Ctkp%3ABk9SR5DdnZD7Zg" TargetMode="External"/><Relationship Id="rId4" Type="http://schemas.openxmlformats.org/officeDocument/2006/relationships/hyperlink" Target="https://www.ebay.com/itm/205996938230?_skw=Battery+AA&amp;itmmeta=01KFC039C72MNP3ZRGFZPQMZJF&amp;hash=item2ff65fd3f6:g:oPYAAeSw6uFpXZ9c&amp;itmprp=enc%3AAQALAAAA4O7PUuNWmJ%2B%2BUShgI9tQz%2FpWzo39bd11PG2PaNef5Bhx4FYM5AMgrZ5vJK7%2BsdWftVPUnQpBnJ84YO8mm8rOB6aEZKXHqMtOFZ7rOUSJk7vOlJS1SqV8kkhYUQ%2FtsuukAJVDPP1IesILY%2Fo9DZc9KdTipMOghkUCMlx2vedUKCekiGXUuJcajexomA6q5kpoiErfqKbKq50%2FqOIekqHk6%2BaMtoUKEwEHPMq8oLXWKpb%2FSZ%2BIickioH%2Fpw%2BD%2BCJCO9m1MCcuY6RWkutRCEEoE9zIyPQGuA58%2BpxTUv%2Bs4JZM7%7Ctkp%3ABk9SR86WjYD7Zg" TargetMode="External"/><Relationship Id="rId9" Type="http://schemas.openxmlformats.org/officeDocument/2006/relationships/hyperlink" Target="https://www.alibaba.com/product-detail/Auto-Glass-Car-Windscreen-Structural-Sealant_1601231017827.html?spm=a2700.suppliers_search.verifiedManufactory.12.3d0667af1mFN6u" TargetMode="External"/><Relationship Id="rId14" Type="http://schemas.openxmlformats.org/officeDocument/2006/relationships/hyperlink" Target="https://www.alibaba.com/product-detail/SZOMK-AKDRW-Electronic-Indstrument-PCB-DIN_1600695600252.html?spm=a2700.suppliers_search.verifiedManufactory.28.4e8867afn4TxWz" TargetMode="External"/><Relationship Id="rId22" Type="http://schemas.openxmlformats.org/officeDocument/2006/relationships/hyperlink" Target="https://www.ebay.com/itm/182738715175?_skw=Battery+Holder+Case&amp;itmmeta=01KFC3DBYDKW8NGBB87DRFXVV4&amp;hash=item2a8c138227:g:4-sAAOSwUP5n8JOx&amp;itmprp=enc%3AAQALAAAA8O7PUuNWmJ%2B%2BUShgI9tQz%2FrM8r5JaAlpzWc3JeiGENX15VgTOYmb0MdCEieQ%2Fqo6yQhhI8hBonBDN6YISPLBNyEZGMSBDYI5dajQ3yb%2B3CFA4gDf%2B3V8hJKD9ZRlLRfGH2Qbq6QWbm3csqqhI5mkpspYcLLIxjPhVWkbZfHWM6a8TdcBAMKFTLtZJNGvaevZxLQ%2BH94uyhf9q8PKv%2BTkeKHoYMd4zoLci%2FxqwUXeo4Pb3xOgGzd1NilwmjTE%2B9oUaDliGETB%2FrLGrE8pdYXCReEKIaMnhDOhv7Jz6oHannzIlOHACg9T2t7e1TS2giv6vA%3D%3D%7Ctkp%3ABFBMyr-1g_tm" TargetMode="External"/><Relationship Id="rId27" Type="http://schemas.openxmlformats.org/officeDocument/2006/relationships/hyperlink" Target="https://www.alibaba.com/product-detail/Hollow-Shaft-DC-Gear-Motor-3V_1600358852918.html?spm=a2700.details.you_may_like.1.609d27ccUphqkU" TargetMode="External"/><Relationship Id="rId30" Type="http://schemas.openxmlformats.org/officeDocument/2006/relationships/hyperlink" Target="https://www.ebay.com/itm/168040645173?_skw=PCB+RC+car&amp;itmmeta=01KFC45BYEYDNWJBMEG190YX14&amp;hash=item272000c235:g:Tl8AAeSw6bZpUjpf&amp;itmprp=enc%3AAQALAAAAwO7PUuNWmJ%2B%2BUShgI9tQz%2FrEPJIFo%2BWl5sN4lf144wV7RqjzCBudDbxK%2Fza1tCDUTE8%2FgCwY07EzkPIdujv4AMkzOYPmXt%2BO1DGZ1z0M%2BqW4vV%2FZALLF8%2FLkDzHudhHcF8Wa2qExUe6%2FO432rdhXScbTl%2B35LnAbVj0OsSEONQNVUiFen0aTzk0VJm3KFNPBkwJZmn2jUqkRISJJoj7hnkfG5gNFbyv%2BnfNMj1XWI6MoVWpYQlT56sORgIbx8wiU7w%3D%3D%7Ctkp%3ABk9SR66_lYT7Zg" TargetMode="External"/><Relationship Id="rId35" Type="http://schemas.openxmlformats.org/officeDocument/2006/relationships/hyperlink" Target="https://www.alibaba.com/product-detail/Cheap-RFID-Smart-Chip-Silicone-Wristbands_1601213088769.html?spm=a2700.suppliers_search.verifiedManufactory.27.56db67afzsLPHi" TargetMode="External"/><Relationship Id="rId43" Type="http://schemas.openxmlformats.org/officeDocument/2006/relationships/hyperlink" Target="https://www.alibaba.com/product-detail/Customized-Waterproof-Silicone-Rubber-Push-Button_1601570232676.html?spm=a2700.prosearch.normal_offer.d_image.599267afEu5pW6&amp;priceId=dd379a183b3e47d88b2daf5a1071c3d8" TargetMode="External"/><Relationship Id="rId48" Type="http://schemas.openxmlformats.org/officeDocument/2006/relationships/hyperlink" Target="https://www.ebay.com/itm/267554445330?_skw=plastic+chassis&amp;epid=1352120151&amp;itmmeta=01KFSQ6PTAK1J86YD08DNWP2P2&amp;hash=item3e4b7cd812:g:dgIAAOSw7YRgKKhj&amp;itmprp=enc%3AAQALAAAA0O7PUuNWmJ%2B%2BUShgI9tQz%2FqTrmO74MLRbnF8ar64PKiX%2FiNz6ybQSj51nt9DHaIzCbReVkM4jaCl%2B4il9mniTWBk%2FbxMMSzvSq2ae0UolvA%2Bqcc2tYxaaBp4Jc9TJp9DRCfUJHlG5z6c5hOhFb5al19BaAqzMRZ9r2kBYuS5CnMY97RcECsexBx1cI03tqa%2B16YNXgjM9IX67qD7xGDst5qizO1G8sLGQe0boo5LSsKiAJMwogfEUtIXKoJg1qGr8iMZ%2Fb%2BuUjIRYq5TSd9OeFI%3D%7Ctkp%3ABk9SR7jtmrf-Zg" TargetMode="External"/><Relationship Id="rId8" Type="http://schemas.openxmlformats.org/officeDocument/2006/relationships/hyperlink" Target="https://www.ebay.com/itm/196051415085?_skw=circuit+board+bracket&amp;itmmeta=01KFC11E5DYGYD705P35VXX9Z3&amp;hash=item2da593302d:g:GXwAAOSwMKdlOsPz&amp;itmprp=enc%3AAQALAAAA8O7PUuNWmJ%2B%2BUShgI9tQz%2Fo%2F4rCVfnow703hUSa18Wy9OHkpzVj4Btq597AZOqp33dNCvoCZGSmHowdQ6SFgi1lZ7gl6FYZe%2F7Sxgl6L3SOQScij%2B4zKjQVpmsF%2BVrX9fFotPWkuX5N%2BsKYcUfiq6oCH51b8oqqUkO1QuvrwrEwuWkRQGKxZcC%2Ff4AgoywpmHluKVogAevOKHre8kl%2F%2B7sHmM6Oo6%2Bce2slujVDg9DwgzJGARFdawUWG6V1um6eOU4aJC0AYg%2BtCpKZJ7EV9D9uEin2q%2FVzUXCqd6byyjl2iLuf3s8duYLW2iyWi5c9BrQ%3D%3D%7Ctkp%3ABk9SR_DihYH7Zg" TargetMode="External"/><Relationship Id="rId3" Type="http://schemas.openxmlformats.org/officeDocument/2006/relationships/hyperlink" Target="https://www.ebay.com/itm/365867220611?_skw=Housing+Shell+Cover+controller&amp;var=635644235849&amp;itmmeta=01KFBZVZEMJ9WZ9QHM7Y5K88TY&amp;hash=item552f62be83:g:-t4AAeSwHmRoydns&amp;itmprp=enc%3AAQALAAABAO7PUuNWmJ%2B%2BUShgI9tQz%2FoPVF4dudA0J%2FEj6ZSnicJTOkwMmVSoBqGzCCfEBsYu07zYg8V4AUCrAUhmRugooRHfCIeVgbz1og6dmIEbG0VAz6OeLpKYFP7EC4Y19s13QyP6YKg2W%2B8FQKfD%2B9UI%2F3pz2FNylYCRQAe5%2BF5eFM8hajMjianoXeA9G%2BSgIKecMB81P5txo5mM6JENmKMH%2FpS%2FVFuyztABocC0al%2B0Cqq2649e8ZKWK2mvK%2FNQ%2Bx9bxDN6gPaKzoE%2FUfrAkAJizjSIBQS8gqgOWCqJHhNZXb1IIz5Gc1pLXor8WF7Wml7n9mbVY%2BeGtsAF%2F6b8GY2FDSE%3D%7Ctkp%3ABk9SR7737__6Zg" TargetMode="External"/><Relationship Id="rId12" Type="http://schemas.openxmlformats.org/officeDocument/2006/relationships/hyperlink" Target="https://www.alibaba.com/product-detail/1-5V-AAA-AM4-Alkaline-LR03_1601614186734.html?spm=a2700.suppliers_search.verifiedManufactory.48.2c8467afnwsOko" TargetMode="External"/><Relationship Id="rId17" Type="http://schemas.openxmlformats.org/officeDocument/2006/relationships/hyperlink" Target="https://www.alibaba.com/product-detail/3-slot-AA-Battery-Holder-with_1601266548864.html?spm=a2700.suppliers_search.verifiedManufactory.8.116b67afMbEyvi" TargetMode="External"/><Relationship Id="rId25" Type="http://schemas.openxmlformats.org/officeDocument/2006/relationships/hyperlink" Target="https://www.alibaba.com/product-detail/Custom-Silicone-Rubber-Keypad-Button-Keyboard_1601402261873.html?spm=a2700.suppliers_search.verifiedManufactory.101.4e8467af5OpXKB" TargetMode="External"/><Relationship Id="rId33" Type="http://schemas.openxmlformats.org/officeDocument/2006/relationships/hyperlink" Target="https://www.ebay.com/itm/183908369734?var=692485812860&amp;_trkparms=itmf%3D1%26aid%3D1110006%26rkt%3D4%26asc%3D20231107084023%26mech%3D1%26algv%3DSimVIDwebV4WithCtxRankerV1UnifiedFeaturesWithAuctionUnification%26pmt%3D1%26amclksrc%3DITM%26sd%3D404215188325%26sid%3DAQAKAAAAEGxOmSI8UyQCp58GaxCMKUk%3D%26itm%3D183908369734%26noa%3D0%26plcampt%3D0%3A13603231013%26algo%3DHOMESPLICE.SIM%26ao%3D1%26rk%3D1%26pid%3D101875%26b%3D1%26mehot%3Dnone%26lsid%3D0%26meid%3Dc7dfef7b2bff4207bb90f8d9f43d8039%26pg%3D4481478&amp;_trksid=p4481478.c101875.m1851&amp;itmprp=cksum%3A183908369734c7dfef7b2bff4207bb90f8d9f43d8039%7Cenc%3AAQAKAAABIJu4kMWmcdX2xhrWUAkO5wkoS2%252BWZU7Q0N5Rlu0RracCJbXRPvrACyHtD4RTmRmFJou18z6%252Fozzwd%252BEMzTxQC6W4hBbQRT1MT%252FPV3U3Exv1eh%252FJeLoZuOD7xWa7TCmvjclB9EvlfWECTPntKs7jk9JGcQkmmwayh47sys%252BlczZdhLmEX4lgYMOWiH2nZPePyalJYmCm8d%252BcFlQR5KrZC0R%252FVev%252FLMZtJJ7ytcKCMdNb%252F2UrpjyiyJY2MyBok6scW9owwKJslcEIrnaX%252Fg6rSBCkdUnnfSQPc8VLHl8ZsiCzRjby9xZIokPuDH39QoJ2OYucnJcFsV0SPRc%252F7MIrKBdEnwjM5oRLjb7NM4ITEko0%252FSEtpfk1c4hKXWx3vkOS4WQ%253D%253D%7Campid%3APL_CLK%7Cclp%3A4481478" TargetMode="External"/><Relationship Id="rId38" Type="http://schemas.openxmlformats.org/officeDocument/2006/relationships/hyperlink" Target="https://www.ebay.com/itm/225750959939?_skw=tire+toy+car&amp;itmmeta=01KFC786GNHZ6DAH7HTHW7NZV1&amp;hash=item348fce4743:g:nX8AAOSwuk5lJFRq&amp;itmprp=enc%3AAQALAAAA0O7PUuNWmJ%2B%2BUShgI9tQz%2FpSfNUQekowZp3y6RhPJ6VTUmVSQLgIkkdJtaZmtp%2FoG0mg1oJPSiiEaUbJWm%2FMDfTQ2uTbToqm7KSNa6SpljI9tC%2FP8eMxGBRwbAX9MWtG1Sr4YBeLgBNHqI8ymA%2BKQV3dJqjzE4of1ACPsgAq2USDjhGSJ0g5BZ77jVsHay4mA%2FtWiBg9gcAeLwwTZHCkWcjV%2FZ5ERaVGJMV1n6%2B5sVHigXxuc2vhdnAPqMEDNSsACz2QKHj6AKC4OX0Zt%2Br35q0%3D%7Ctkp%3ABk9SR8rooIf7Zg" TargetMode="External"/><Relationship Id="rId46" Type="http://schemas.openxmlformats.org/officeDocument/2006/relationships/hyperlink" Target="https://www.ebay.com/itm/185859627891?_skw=Cover+Gasket&amp;itmmeta=01KFCGVGH1XTQ6FBZBEHNMWNVG&amp;hash=item2b4618db73:g:234AAOSwCMRkPB0G&amp;itmprp=enc%3AAQALAAAA0O7PUuNWmJ%2B%2BUShgI9tQz%2FpCdEW8Py8BWIgPfykLD9Da5%2F8OtxhJNjgOjl8H8zeoi4w4%2B1sZV%2Bw6BApEmQUJi07f8cy1lZSD2ftbhYy8u624p%2BwoaR7u4yhy2kPm67mMi7cqWlB6e6JfgD7jKDHMjkjXCJ%2B9YsOxoE8%2B7TFLxUWUrakCPxFaCN2Oki0imgQfzzm8IgEFFYe0mBbiosqYKLLk%2BtgCcliLKoC2IqY5Aji3L5sLagsocOD2XSA%2BgFAc1FDgPGfKiYpXbt0cCSe18Lw%3D%7Ctkp%3ABk9SR_yI7pD7Zg" TargetMode="External"/><Relationship Id="rId20" Type="http://schemas.openxmlformats.org/officeDocument/2006/relationships/hyperlink" Target="https://www.ebay.com/itm/223258789335?_skw=joystick+thumb+grip&amp;itmmeta=01KFC38K1YTG6BWNYWCP5RNPWV&amp;hash=item33fb42c5d7:g:58QAAOSwwfFb~k~Y&amp;itmprp=enc%3AAQALAAAA0O7PUuNWmJ%2B%2BUShgI9tQz%2FofYm0GmtBQPw0O7BimUe%2FlqKVx2MbA2Pat%2F9xUiIE7Up6Z0SLZEsw1iU4GZ3i7IL8u5FjVuWtIye2mMRJY6qk4NrcQd8%2F2IacUZxS2ZsA%2BnK5oT2dwXAW7judcKQ1RaL94oNn%2FW%2FVAPmjtRRPLZfSiFjR2%2Bx%2BmdmfPK8lVe%2B6DWmhp4gEbot3wRgdKyllbTXP5%2F9iNC4soHum4IRqgoP85nGtoO0UGGiES5JBp%2BsOAA3AwB9cTy6mq%2FpBDBQZXs80%3D%7Ctkp%3ABlBMUJCxooP7Zg" TargetMode="External"/><Relationship Id="rId41" Type="http://schemas.openxmlformats.org/officeDocument/2006/relationships/hyperlink" Target="https://www.alibaba.com/product-detail/POM-Nylon-Plastic-Gear-Customized-Gear_60360429212.html?spm=a2700.prosearch.normal_offer.d_image.42ff67afjOpH08&amp;priceId=631614410bc14f4d9a685e504902e17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H60"/>
  <sheetViews>
    <sheetView tabSelected="1" topLeftCell="A3" workbookViewId="0">
      <selection activeCell="I30" sqref="I30"/>
    </sheetView>
  </sheetViews>
  <sheetFormatPr defaultRowHeight="14" x14ac:dyDescent="0.3"/>
  <cols>
    <col min="1" max="1" width="11.4140625" bestFit="1" customWidth="1"/>
    <col min="2" max="2" width="33.5" customWidth="1"/>
    <col min="3" max="3" width="10.83203125" customWidth="1"/>
    <col min="4" max="4" width="4.08203125" bestFit="1" customWidth="1"/>
    <col min="5" max="5" width="14.4140625" bestFit="1" customWidth="1"/>
    <col min="6" max="6" width="15.25" bestFit="1" customWidth="1"/>
    <col min="7" max="7" width="11.83203125" bestFit="1" customWidth="1"/>
    <col min="8" max="8" width="12.75" bestFit="1" customWidth="1"/>
  </cols>
  <sheetData>
    <row r="2" spans="1:8" ht="15.5" x14ac:dyDescent="0.3">
      <c r="A2" s="3" t="s">
        <v>0</v>
      </c>
      <c r="B2" s="3" t="s">
        <v>1</v>
      </c>
      <c r="C2" s="3" t="s">
        <v>2</v>
      </c>
      <c r="D2" s="3" t="s">
        <v>3</v>
      </c>
      <c r="E2" s="3" t="s">
        <v>62</v>
      </c>
      <c r="F2" s="3"/>
      <c r="G2" s="3" t="s">
        <v>66</v>
      </c>
      <c r="H2" s="3"/>
    </row>
    <row r="3" spans="1:8" ht="31.5" thickBot="1" x14ac:dyDescent="0.35">
      <c r="A3" s="30"/>
      <c r="B3" s="30"/>
      <c r="C3" s="30"/>
      <c r="D3" s="30"/>
      <c r="E3" s="14" t="s">
        <v>4</v>
      </c>
      <c r="F3" s="14" t="s">
        <v>5</v>
      </c>
      <c r="G3" s="14" t="s">
        <v>4</v>
      </c>
      <c r="H3" s="14" t="s">
        <v>5</v>
      </c>
    </row>
    <row r="4" spans="1:8" ht="31" customHeight="1" x14ac:dyDescent="0.3">
      <c r="A4" s="15" t="s">
        <v>54</v>
      </c>
      <c r="B4" s="16"/>
      <c r="C4" s="16"/>
      <c r="D4" s="16"/>
      <c r="E4" s="16"/>
      <c r="F4" s="16"/>
      <c r="G4" s="16"/>
      <c r="H4" s="17"/>
    </row>
    <row r="5" spans="1:8" ht="15.5" customHeight="1" x14ac:dyDescent="0.3">
      <c r="A5" s="18">
        <v>1</v>
      </c>
      <c r="B5" s="12" t="s">
        <v>15</v>
      </c>
      <c r="C5" s="12" t="s">
        <v>22</v>
      </c>
      <c r="D5" s="12">
        <v>1</v>
      </c>
      <c r="E5" s="3">
        <f>7.72/2</f>
        <v>3.86</v>
      </c>
      <c r="F5" s="3">
        <f>D5*E5</f>
        <v>3.86</v>
      </c>
      <c r="G5" s="3">
        <v>0.25</v>
      </c>
      <c r="H5" s="21">
        <f>D5*G5</f>
        <v>0.25</v>
      </c>
    </row>
    <row r="6" spans="1:8" ht="15.5" x14ac:dyDescent="0.3">
      <c r="A6" s="18">
        <v>2</v>
      </c>
      <c r="B6" s="12" t="s">
        <v>14</v>
      </c>
      <c r="C6" s="12" t="s">
        <v>22</v>
      </c>
      <c r="D6" s="12">
        <v>1</v>
      </c>
      <c r="E6" s="3"/>
      <c r="F6" s="3"/>
      <c r="G6" s="3"/>
      <c r="H6" s="21"/>
    </row>
    <row r="7" spans="1:8" ht="15.5" x14ac:dyDescent="0.3">
      <c r="A7" s="18">
        <v>3</v>
      </c>
      <c r="B7" s="12" t="s">
        <v>17</v>
      </c>
      <c r="C7" s="12" t="s">
        <v>12</v>
      </c>
      <c r="D7" s="12">
        <v>2</v>
      </c>
      <c r="E7" s="12">
        <f>10.54/500</f>
        <v>2.1079999999999998E-2</v>
      </c>
      <c r="F7" s="12">
        <f>D7*E7</f>
        <v>4.2159999999999996E-2</v>
      </c>
      <c r="G7" s="12">
        <v>0.03</v>
      </c>
      <c r="H7" s="19">
        <f>D7*G7</f>
        <v>0.06</v>
      </c>
    </row>
    <row r="8" spans="1:8" ht="15.5" x14ac:dyDescent="0.3">
      <c r="A8" s="18">
        <v>4</v>
      </c>
      <c r="B8" s="12" t="s">
        <v>6</v>
      </c>
      <c r="C8" s="12" t="s">
        <v>12</v>
      </c>
      <c r="D8" s="12">
        <v>4</v>
      </c>
      <c r="E8" s="12">
        <f>10.54/500</f>
        <v>2.1079999999999998E-2</v>
      </c>
      <c r="F8" s="12">
        <f t="shared" ref="F8:F13" si="0">D8*E8</f>
        <v>8.4319999999999992E-2</v>
      </c>
      <c r="G8" s="12">
        <v>0.03</v>
      </c>
      <c r="H8" s="19">
        <f t="shared" ref="H8:H13" si="1">D8*G8</f>
        <v>0.12</v>
      </c>
    </row>
    <row r="9" spans="1:8" ht="15.5" x14ac:dyDescent="0.3">
      <c r="A9" s="18">
        <v>5</v>
      </c>
      <c r="B9" s="12" t="s">
        <v>7</v>
      </c>
      <c r="C9" s="12" t="s">
        <v>13</v>
      </c>
      <c r="D9" s="12">
        <v>1</v>
      </c>
      <c r="E9" s="12">
        <v>4.0999999999999996</v>
      </c>
      <c r="F9" s="12">
        <f t="shared" si="0"/>
        <v>4.0999999999999996</v>
      </c>
      <c r="G9" s="12">
        <v>2</v>
      </c>
      <c r="H9" s="19">
        <f t="shared" si="1"/>
        <v>2</v>
      </c>
    </row>
    <row r="10" spans="1:8" ht="15.5" x14ac:dyDescent="0.3">
      <c r="A10" s="18">
        <v>6</v>
      </c>
      <c r="B10" s="12" t="s">
        <v>8</v>
      </c>
      <c r="C10" s="12" t="s">
        <v>16</v>
      </c>
      <c r="D10" s="12">
        <v>2</v>
      </c>
      <c r="E10" s="12">
        <v>6.59</v>
      </c>
      <c r="F10" s="12">
        <f t="shared" si="0"/>
        <v>13.18</v>
      </c>
      <c r="G10" s="12">
        <v>0.57999999999999996</v>
      </c>
      <c r="H10" s="19">
        <f t="shared" si="1"/>
        <v>1.1599999999999999</v>
      </c>
    </row>
    <row r="11" spans="1:8" ht="15.5" x14ac:dyDescent="0.3">
      <c r="A11" s="18">
        <v>7</v>
      </c>
      <c r="B11" s="12" t="s">
        <v>9</v>
      </c>
      <c r="C11" s="12" t="s">
        <v>11</v>
      </c>
      <c r="D11" s="12">
        <v>2</v>
      </c>
      <c r="E11" s="12">
        <f>10.54/500</f>
        <v>2.1079999999999998E-2</v>
      </c>
      <c r="F11" s="12">
        <f t="shared" si="0"/>
        <v>4.2159999999999996E-2</v>
      </c>
      <c r="G11" s="12">
        <v>0.03</v>
      </c>
      <c r="H11" s="19">
        <f t="shared" si="1"/>
        <v>0.06</v>
      </c>
    </row>
    <row r="12" spans="1:8" ht="15.5" x14ac:dyDescent="0.3">
      <c r="A12" s="18">
        <v>8</v>
      </c>
      <c r="B12" s="12" t="s">
        <v>29</v>
      </c>
      <c r="C12" s="12" t="s">
        <v>16</v>
      </c>
      <c r="D12" s="12">
        <v>1</v>
      </c>
      <c r="E12" s="12">
        <v>3.49</v>
      </c>
      <c r="F12" s="12">
        <f t="shared" si="0"/>
        <v>3.49</v>
      </c>
      <c r="G12" s="12">
        <v>0.3</v>
      </c>
      <c r="H12" s="19">
        <f t="shared" si="1"/>
        <v>0.3</v>
      </c>
    </row>
    <row r="13" spans="1:8" ht="15.5" x14ac:dyDescent="0.3">
      <c r="A13" s="18">
        <v>9</v>
      </c>
      <c r="B13" s="12" t="s">
        <v>10</v>
      </c>
      <c r="C13" s="12" t="s">
        <v>13</v>
      </c>
      <c r="D13" s="12">
        <v>2</v>
      </c>
      <c r="E13" s="14">
        <v>0.99</v>
      </c>
      <c r="F13" s="14">
        <f t="shared" si="0"/>
        <v>1.98</v>
      </c>
      <c r="G13" s="14">
        <v>0.03</v>
      </c>
      <c r="H13" s="22">
        <f t="shared" si="1"/>
        <v>0.06</v>
      </c>
    </row>
    <row r="14" spans="1:8" ht="15.5" customHeight="1" thickBot="1" x14ac:dyDescent="0.35">
      <c r="A14" s="23"/>
      <c r="B14" s="28"/>
      <c r="C14" s="25" t="s">
        <v>76</v>
      </c>
      <c r="D14" s="26">
        <f>SUM(D5:D13)</f>
        <v>16</v>
      </c>
      <c r="E14" s="24" t="s">
        <v>77</v>
      </c>
      <c r="F14" s="26">
        <f>SUM(F5:F13)/5</f>
        <v>5.355728</v>
      </c>
      <c r="G14" s="24" t="s">
        <v>77</v>
      </c>
      <c r="H14" s="27">
        <f>SUM(H5:H13)</f>
        <v>4.01</v>
      </c>
    </row>
    <row r="15" spans="1:8" ht="31" customHeight="1" x14ac:dyDescent="0.3">
      <c r="A15" s="15" t="s">
        <v>55</v>
      </c>
      <c r="B15" s="16"/>
      <c r="C15" s="16"/>
      <c r="D15" s="16"/>
      <c r="E15" s="16"/>
      <c r="F15" s="16"/>
      <c r="G15" s="16"/>
      <c r="H15" s="17"/>
    </row>
    <row r="16" spans="1:8" ht="15.5" x14ac:dyDescent="0.3">
      <c r="A16" s="18">
        <v>1</v>
      </c>
      <c r="B16" s="12" t="s">
        <v>17</v>
      </c>
      <c r="C16" s="12" t="s">
        <v>11</v>
      </c>
      <c r="D16" s="12">
        <v>2</v>
      </c>
      <c r="E16" s="12">
        <f>10.54/500</f>
        <v>2.1079999999999998E-2</v>
      </c>
      <c r="F16" s="12">
        <f>D16*E16</f>
        <v>4.2159999999999996E-2</v>
      </c>
      <c r="G16" s="12">
        <v>0.03</v>
      </c>
      <c r="H16" s="19">
        <f>D16*G16</f>
        <v>0.06</v>
      </c>
    </row>
    <row r="17" spans="1:8" ht="15.5" x14ac:dyDescent="0.3">
      <c r="A17" s="18">
        <v>2</v>
      </c>
      <c r="B17" s="12" t="s">
        <v>18</v>
      </c>
      <c r="C17" s="12" t="s">
        <v>13</v>
      </c>
      <c r="D17" s="12">
        <v>2</v>
      </c>
      <c r="E17" s="12">
        <f>0.99/2</f>
        <v>0.495</v>
      </c>
      <c r="F17" s="12">
        <f>D17*E17</f>
        <v>0.99</v>
      </c>
      <c r="G17" s="12">
        <v>0.1</v>
      </c>
      <c r="H17" s="19">
        <f>D17*G17</f>
        <v>0.2</v>
      </c>
    </row>
    <row r="18" spans="1:8" ht="15.5" x14ac:dyDescent="0.3">
      <c r="A18" s="18">
        <v>3</v>
      </c>
      <c r="B18" s="12" t="s">
        <v>15</v>
      </c>
      <c r="C18" s="12" t="s">
        <v>22</v>
      </c>
      <c r="D18" s="12">
        <v>1</v>
      </c>
      <c r="E18" s="3">
        <v>15.99</v>
      </c>
      <c r="F18" s="3">
        <f>D18*E18</f>
        <v>15.99</v>
      </c>
      <c r="G18" s="3">
        <v>3.7</v>
      </c>
      <c r="H18" s="21">
        <f>D18*G18</f>
        <v>3.7</v>
      </c>
    </row>
    <row r="19" spans="1:8" ht="15.5" x14ac:dyDescent="0.3">
      <c r="A19" s="18">
        <v>4</v>
      </c>
      <c r="B19" s="12" t="s">
        <v>19</v>
      </c>
      <c r="C19" s="12" t="s">
        <v>22</v>
      </c>
      <c r="D19" s="12">
        <v>1</v>
      </c>
      <c r="E19" s="3"/>
      <c r="F19" s="3"/>
      <c r="G19" s="3"/>
      <c r="H19" s="21"/>
    </row>
    <row r="20" spans="1:8" ht="15.5" x14ac:dyDescent="0.3">
      <c r="A20" s="18">
        <v>5</v>
      </c>
      <c r="B20" s="12" t="s">
        <v>20</v>
      </c>
      <c r="C20" s="12" t="s">
        <v>22</v>
      </c>
      <c r="D20" s="12">
        <v>1</v>
      </c>
      <c r="E20" s="3"/>
      <c r="F20" s="3"/>
      <c r="G20" s="3"/>
      <c r="H20" s="21"/>
    </row>
    <row r="21" spans="1:8" ht="15.5" x14ac:dyDescent="0.3">
      <c r="A21" s="18">
        <v>6</v>
      </c>
      <c r="B21" s="12" t="s">
        <v>24</v>
      </c>
      <c r="C21" s="12" t="s">
        <v>22</v>
      </c>
      <c r="D21" s="12">
        <v>1</v>
      </c>
      <c r="E21" s="3"/>
      <c r="F21" s="3"/>
      <c r="G21" s="3"/>
      <c r="H21" s="21"/>
    </row>
    <row r="22" spans="1:8" ht="15.5" x14ac:dyDescent="0.3">
      <c r="A22" s="18">
        <v>7</v>
      </c>
      <c r="B22" s="12" t="s">
        <v>51</v>
      </c>
      <c r="C22" s="12" t="s">
        <v>21</v>
      </c>
      <c r="D22" s="12">
        <v>1</v>
      </c>
      <c r="E22" s="3"/>
      <c r="F22" s="3"/>
      <c r="G22" s="3"/>
      <c r="H22" s="21"/>
    </row>
    <row r="23" spans="1:8" ht="15.5" x14ac:dyDescent="0.3">
      <c r="A23" s="18">
        <v>8</v>
      </c>
      <c r="B23" s="12" t="s">
        <v>52</v>
      </c>
      <c r="C23" s="12" t="s">
        <v>21</v>
      </c>
      <c r="D23" s="12">
        <v>1</v>
      </c>
      <c r="E23" s="3"/>
      <c r="F23" s="3"/>
      <c r="G23" s="3"/>
      <c r="H23" s="21"/>
    </row>
    <row r="24" spans="1:8" ht="15.5" x14ac:dyDescent="0.3">
      <c r="A24" s="18">
        <v>9</v>
      </c>
      <c r="B24" s="12" t="s">
        <v>26</v>
      </c>
      <c r="C24" s="12" t="s">
        <v>22</v>
      </c>
      <c r="D24" s="12">
        <v>1</v>
      </c>
      <c r="E24" s="3"/>
      <c r="F24" s="3"/>
      <c r="G24" s="3"/>
      <c r="H24" s="21"/>
    </row>
    <row r="25" spans="1:8" ht="15.5" x14ac:dyDescent="0.3">
      <c r="A25" s="18">
        <v>10</v>
      </c>
      <c r="B25" s="12" t="s">
        <v>23</v>
      </c>
      <c r="C25" s="12" t="s">
        <v>11</v>
      </c>
      <c r="D25" s="12">
        <v>4</v>
      </c>
      <c r="E25" s="12">
        <f>10.54/500</f>
        <v>2.1079999999999998E-2</v>
      </c>
      <c r="F25" s="12">
        <f>D25*E25</f>
        <v>8.4319999999999992E-2</v>
      </c>
      <c r="G25" s="12">
        <v>0.03</v>
      </c>
      <c r="H25" s="19">
        <f t="shared" ref="H25:H31" si="2">D25*G25</f>
        <v>0.12</v>
      </c>
    </row>
    <row r="26" spans="1:8" ht="15.5" x14ac:dyDescent="0.3">
      <c r="A26" s="18">
        <v>11</v>
      </c>
      <c r="B26" s="12" t="s">
        <v>25</v>
      </c>
      <c r="C26" s="12" t="s">
        <v>21</v>
      </c>
      <c r="D26" s="12">
        <v>2</v>
      </c>
      <c r="E26" s="12">
        <f>7.98/10</f>
        <v>0.79800000000000004</v>
      </c>
      <c r="F26" s="12">
        <f t="shared" ref="F26:F30" si="3">D26*E26</f>
        <v>1.5960000000000001</v>
      </c>
      <c r="G26" s="12">
        <v>0.04</v>
      </c>
      <c r="H26" s="19">
        <f t="shared" si="2"/>
        <v>0.08</v>
      </c>
    </row>
    <row r="27" spans="1:8" ht="15.5" x14ac:dyDescent="0.3">
      <c r="A27" s="18">
        <v>12</v>
      </c>
      <c r="B27" s="12" t="s">
        <v>7</v>
      </c>
      <c r="C27" s="12" t="s">
        <v>13</v>
      </c>
      <c r="D27" s="12">
        <v>1</v>
      </c>
      <c r="E27" s="12">
        <v>4.0999999999999996</v>
      </c>
      <c r="F27" s="12">
        <f t="shared" si="3"/>
        <v>4.0999999999999996</v>
      </c>
      <c r="G27" s="12">
        <v>2</v>
      </c>
      <c r="H27" s="19">
        <f t="shared" si="2"/>
        <v>2</v>
      </c>
    </row>
    <row r="28" spans="1:8" ht="15.5" x14ac:dyDescent="0.3">
      <c r="A28" s="18">
        <v>13</v>
      </c>
      <c r="B28" s="12" t="s">
        <v>27</v>
      </c>
      <c r="C28" s="12" t="s">
        <v>11</v>
      </c>
      <c r="D28" s="12">
        <v>10</v>
      </c>
      <c r="E28" s="12">
        <f>10.54/500</f>
        <v>2.1079999999999998E-2</v>
      </c>
      <c r="F28" s="12">
        <f t="shared" si="3"/>
        <v>0.21079999999999999</v>
      </c>
      <c r="G28" s="12">
        <v>0.03</v>
      </c>
      <c r="H28" s="19">
        <f t="shared" si="2"/>
        <v>0.3</v>
      </c>
    </row>
    <row r="29" spans="1:8" ht="15.5" x14ac:dyDescent="0.3">
      <c r="A29" s="18">
        <v>14</v>
      </c>
      <c r="B29" s="12" t="s">
        <v>28</v>
      </c>
      <c r="C29" s="12" t="s">
        <v>22</v>
      </c>
      <c r="D29" s="12">
        <v>1</v>
      </c>
      <c r="E29" s="12">
        <v>11.2</v>
      </c>
      <c r="F29" s="12">
        <f t="shared" si="3"/>
        <v>11.2</v>
      </c>
      <c r="G29" s="12">
        <v>0.85</v>
      </c>
      <c r="H29" s="19">
        <f t="shared" si="2"/>
        <v>0.85</v>
      </c>
    </row>
    <row r="30" spans="1:8" ht="15.5" x14ac:dyDescent="0.3">
      <c r="A30" s="18">
        <v>15</v>
      </c>
      <c r="B30" s="12" t="s">
        <v>29</v>
      </c>
      <c r="C30" s="12" t="s">
        <v>16</v>
      </c>
      <c r="D30" s="12">
        <v>1</v>
      </c>
      <c r="E30" s="12">
        <v>3.49</v>
      </c>
      <c r="F30" s="12">
        <f t="shared" si="3"/>
        <v>3.49</v>
      </c>
      <c r="G30" s="12">
        <v>0.3</v>
      </c>
      <c r="H30" s="19">
        <f t="shared" si="2"/>
        <v>0.3</v>
      </c>
    </row>
    <row r="31" spans="1:8" ht="15.5" x14ac:dyDescent="0.3">
      <c r="A31" s="18">
        <v>16</v>
      </c>
      <c r="B31" s="12" t="s">
        <v>30</v>
      </c>
      <c r="C31" s="12" t="s">
        <v>12</v>
      </c>
      <c r="D31" s="12">
        <v>1</v>
      </c>
      <c r="E31" s="3">
        <v>6.94</v>
      </c>
      <c r="F31" s="3">
        <f>D31*E31</f>
        <v>6.94</v>
      </c>
      <c r="G31" s="3">
        <v>0.25</v>
      </c>
      <c r="H31" s="21">
        <f t="shared" si="2"/>
        <v>0.25</v>
      </c>
    </row>
    <row r="32" spans="1:8" ht="15.5" x14ac:dyDescent="0.3">
      <c r="A32" s="18">
        <v>17</v>
      </c>
      <c r="B32" s="12" t="s">
        <v>31</v>
      </c>
      <c r="C32" s="12" t="s">
        <v>32</v>
      </c>
      <c r="D32" s="12">
        <v>1</v>
      </c>
      <c r="E32" s="3"/>
      <c r="F32" s="3"/>
      <c r="G32" s="3"/>
      <c r="H32" s="21"/>
    </row>
    <row r="33" spans="1:8" ht="15.5" x14ac:dyDescent="0.3">
      <c r="A33" s="18">
        <v>18</v>
      </c>
      <c r="B33" s="12" t="s">
        <v>67</v>
      </c>
      <c r="C33" s="12" t="s">
        <v>21</v>
      </c>
      <c r="D33" s="12">
        <v>1</v>
      </c>
      <c r="E33" s="14">
        <f>4/20</f>
        <v>0.2</v>
      </c>
      <c r="F33" s="14">
        <f>D33*E33</f>
        <v>0.2</v>
      </c>
      <c r="G33" s="14">
        <v>0.04</v>
      </c>
      <c r="H33" s="22">
        <f>D33*G33</f>
        <v>0.04</v>
      </c>
    </row>
    <row r="34" spans="1:8" ht="15.5" customHeight="1" thickBot="1" x14ac:dyDescent="0.35">
      <c r="A34" s="23"/>
      <c r="B34" s="28"/>
      <c r="C34" s="25" t="s">
        <v>76</v>
      </c>
      <c r="D34" s="29">
        <f>SUM(D16:D33)</f>
        <v>33</v>
      </c>
      <c r="E34" s="24" t="s">
        <v>77</v>
      </c>
      <c r="F34" s="26">
        <f>SUM(F16:F33)/5</f>
        <v>8.9686559999999993</v>
      </c>
      <c r="G34" s="24" t="s">
        <v>77</v>
      </c>
      <c r="H34" s="27">
        <f>SUM(H16:H33)</f>
        <v>7.8999999999999995</v>
      </c>
    </row>
    <row r="35" spans="1:8" ht="15.5" x14ac:dyDescent="0.3">
      <c r="A35" s="15" t="s">
        <v>56</v>
      </c>
      <c r="B35" s="16"/>
      <c r="C35" s="16"/>
      <c r="D35" s="16"/>
      <c r="E35" s="16"/>
      <c r="F35" s="16"/>
      <c r="G35" s="16"/>
      <c r="H35" s="17"/>
    </row>
    <row r="36" spans="1:8" ht="15.5" x14ac:dyDescent="0.3">
      <c r="A36" s="18">
        <v>1</v>
      </c>
      <c r="B36" s="12" t="s">
        <v>33</v>
      </c>
      <c r="C36" s="12" t="s">
        <v>22</v>
      </c>
      <c r="D36" s="12">
        <v>1</v>
      </c>
      <c r="E36" s="12">
        <v>5.99</v>
      </c>
      <c r="F36" s="12">
        <f>D36*E36</f>
        <v>5.99</v>
      </c>
      <c r="G36" s="12">
        <v>0.5</v>
      </c>
      <c r="H36" s="19">
        <f t="shared" ref="H36:H41" si="4">D36*G36</f>
        <v>0.5</v>
      </c>
    </row>
    <row r="37" spans="1:8" ht="15.5" x14ac:dyDescent="0.3">
      <c r="A37" s="18">
        <v>2</v>
      </c>
      <c r="B37" s="12" t="s">
        <v>34</v>
      </c>
      <c r="C37" s="12" t="s">
        <v>12</v>
      </c>
      <c r="D37" s="12">
        <v>2</v>
      </c>
      <c r="E37" s="12">
        <f>10.54/500</f>
        <v>2.1079999999999998E-2</v>
      </c>
      <c r="F37" s="12">
        <f t="shared" ref="F37:F40" si="5">D37*E37</f>
        <v>4.2159999999999996E-2</v>
      </c>
      <c r="G37" s="12">
        <v>0.03</v>
      </c>
      <c r="H37" s="19">
        <f t="shared" si="4"/>
        <v>0.06</v>
      </c>
    </row>
    <row r="38" spans="1:8" ht="15.5" x14ac:dyDescent="0.3">
      <c r="A38" s="18">
        <v>3</v>
      </c>
      <c r="B38" s="12" t="s">
        <v>36</v>
      </c>
      <c r="C38" s="12" t="s">
        <v>13</v>
      </c>
      <c r="D38" s="12">
        <v>1</v>
      </c>
      <c r="E38" s="12">
        <v>14.02</v>
      </c>
      <c r="F38" s="12">
        <f t="shared" si="5"/>
        <v>14.02</v>
      </c>
      <c r="G38" s="12">
        <v>1.18</v>
      </c>
      <c r="H38" s="19">
        <f t="shared" si="4"/>
        <v>1.18</v>
      </c>
    </row>
    <row r="39" spans="1:8" ht="15.5" x14ac:dyDescent="0.3">
      <c r="A39" s="18">
        <v>4</v>
      </c>
      <c r="B39" s="12" t="s">
        <v>35</v>
      </c>
      <c r="C39" s="12" t="s">
        <v>12</v>
      </c>
      <c r="D39" s="12">
        <v>12</v>
      </c>
      <c r="E39" s="12">
        <f>10.54/500</f>
        <v>2.1079999999999998E-2</v>
      </c>
      <c r="F39" s="12">
        <f t="shared" si="5"/>
        <v>0.25295999999999996</v>
      </c>
      <c r="G39" s="12">
        <v>0.03</v>
      </c>
      <c r="H39" s="19">
        <f t="shared" si="4"/>
        <v>0.36</v>
      </c>
    </row>
    <row r="40" spans="1:8" ht="15.5" x14ac:dyDescent="0.3">
      <c r="A40" s="18">
        <v>5</v>
      </c>
      <c r="B40" s="12" t="s">
        <v>42</v>
      </c>
      <c r="C40" s="12" t="s">
        <v>12</v>
      </c>
      <c r="D40" s="12">
        <v>4</v>
      </c>
      <c r="E40" s="12">
        <f>10.54/500</f>
        <v>2.1079999999999998E-2</v>
      </c>
      <c r="F40" s="12">
        <f t="shared" si="5"/>
        <v>8.4319999999999992E-2</v>
      </c>
      <c r="G40" s="12">
        <v>0.03</v>
      </c>
      <c r="H40" s="19">
        <f t="shared" si="4"/>
        <v>0.12</v>
      </c>
    </row>
    <row r="41" spans="1:8" ht="15.5" x14ac:dyDescent="0.3">
      <c r="A41" s="20">
        <v>6</v>
      </c>
      <c r="B41" s="13" t="s">
        <v>37</v>
      </c>
      <c r="C41" s="12" t="s">
        <v>21</v>
      </c>
      <c r="D41" s="12">
        <v>4</v>
      </c>
      <c r="E41" s="3">
        <v>2.99</v>
      </c>
      <c r="F41" s="3">
        <f>D41*E41</f>
        <v>11.96</v>
      </c>
      <c r="G41" s="3">
        <f>3.9/6.96</f>
        <v>0.56034482758620685</v>
      </c>
      <c r="H41" s="21">
        <f t="shared" si="4"/>
        <v>2.2413793103448274</v>
      </c>
    </row>
    <row r="42" spans="1:8" ht="15.5" x14ac:dyDescent="0.3">
      <c r="A42" s="18">
        <v>7</v>
      </c>
      <c r="B42" s="12" t="s">
        <v>61</v>
      </c>
      <c r="C42" s="12" t="s">
        <v>38</v>
      </c>
      <c r="D42" s="12">
        <v>4</v>
      </c>
      <c r="E42" s="3"/>
      <c r="F42" s="3"/>
      <c r="G42" s="3"/>
      <c r="H42" s="21"/>
    </row>
    <row r="43" spans="1:8" ht="15.5" x14ac:dyDescent="0.3">
      <c r="A43" s="18">
        <v>8</v>
      </c>
      <c r="B43" s="12" t="s">
        <v>39</v>
      </c>
      <c r="C43" s="12" t="s">
        <v>22</v>
      </c>
      <c r="D43" s="12">
        <v>1</v>
      </c>
      <c r="E43" s="12">
        <f>14.69/2</f>
        <v>7.3449999999999998</v>
      </c>
      <c r="F43" s="12">
        <f>D43*E43</f>
        <v>7.3449999999999998</v>
      </c>
      <c r="G43" s="12">
        <v>1.05</v>
      </c>
      <c r="H43" s="19">
        <f t="shared" ref="H43:H55" si="6">D43*G43</f>
        <v>1.05</v>
      </c>
    </row>
    <row r="44" spans="1:8" ht="15.5" x14ac:dyDescent="0.3">
      <c r="A44" s="18">
        <v>9</v>
      </c>
      <c r="B44" s="12" t="s">
        <v>40</v>
      </c>
      <c r="C44" s="12" t="s">
        <v>22</v>
      </c>
      <c r="D44" s="12">
        <v>1</v>
      </c>
      <c r="E44" s="12">
        <f>14.69/2</f>
        <v>7.3449999999999998</v>
      </c>
      <c r="F44" s="12">
        <f t="shared" ref="F44:F55" si="7">D44*E44</f>
        <v>7.3449999999999998</v>
      </c>
      <c r="G44" s="12">
        <v>1.05</v>
      </c>
      <c r="H44" s="19">
        <f t="shared" si="6"/>
        <v>1.05</v>
      </c>
    </row>
    <row r="45" spans="1:8" ht="15.5" x14ac:dyDescent="0.3">
      <c r="A45" s="20">
        <v>10</v>
      </c>
      <c r="B45" s="13" t="s">
        <v>41</v>
      </c>
      <c r="C45" s="12" t="s">
        <v>12</v>
      </c>
      <c r="D45" s="12">
        <v>4</v>
      </c>
      <c r="E45" s="12">
        <f>6.66/4</f>
        <v>1.665</v>
      </c>
      <c r="F45" s="12">
        <f t="shared" si="7"/>
        <v>6.66</v>
      </c>
      <c r="G45" s="12">
        <v>0.33</v>
      </c>
      <c r="H45" s="19">
        <f t="shared" si="6"/>
        <v>1.32</v>
      </c>
    </row>
    <row r="46" spans="1:8" ht="15.5" x14ac:dyDescent="0.3">
      <c r="A46" s="18">
        <v>11</v>
      </c>
      <c r="B46" s="12" t="s">
        <v>44</v>
      </c>
      <c r="C46" s="12" t="s">
        <v>13</v>
      </c>
      <c r="D46" s="12">
        <v>1</v>
      </c>
      <c r="E46" s="12">
        <v>1.72</v>
      </c>
      <c r="F46" s="12">
        <f t="shared" si="7"/>
        <v>1.72</v>
      </c>
      <c r="G46" s="12">
        <v>1.5</v>
      </c>
      <c r="H46" s="19">
        <f t="shared" si="6"/>
        <v>1.5</v>
      </c>
    </row>
    <row r="47" spans="1:8" ht="15.5" x14ac:dyDescent="0.3">
      <c r="A47" s="18">
        <v>12</v>
      </c>
      <c r="B47" s="12" t="s">
        <v>74</v>
      </c>
      <c r="C47" s="12" t="s">
        <v>43</v>
      </c>
      <c r="D47" s="12">
        <v>8</v>
      </c>
      <c r="E47" s="12">
        <v>4.83</v>
      </c>
      <c r="F47" s="12">
        <f t="shared" si="7"/>
        <v>38.64</v>
      </c>
      <c r="G47" s="12">
        <v>0.1</v>
      </c>
      <c r="H47" s="19">
        <f t="shared" si="6"/>
        <v>0.8</v>
      </c>
    </row>
    <row r="48" spans="1:8" ht="15.5" x14ac:dyDescent="0.3">
      <c r="A48" s="18">
        <v>13</v>
      </c>
      <c r="B48" s="12" t="s">
        <v>7</v>
      </c>
      <c r="C48" s="12" t="s">
        <v>13</v>
      </c>
      <c r="D48" s="12">
        <v>1</v>
      </c>
      <c r="E48" s="12">
        <v>4.0999999999999996</v>
      </c>
      <c r="F48" s="12">
        <f t="shared" si="7"/>
        <v>4.0999999999999996</v>
      </c>
      <c r="G48" s="12">
        <v>2</v>
      </c>
      <c r="H48" s="19">
        <f t="shared" si="6"/>
        <v>2</v>
      </c>
    </row>
    <row r="49" spans="1:8" ht="15.5" x14ac:dyDescent="0.3">
      <c r="A49" s="18">
        <v>14</v>
      </c>
      <c r="B49" s="12" t="s">
        <v>68</v>
      </c>
      <c r="C49" s="12" t="s">
        <v>16</v>
      </c>
      <c r="D49" s="12">
        <v>1</v>
      </c>
      <c r="E49" s="12">
        <v>6.65</v>
      </c>
      <c r="F49" s="12">
        <f t="shared" si="7"/>
        <v>6.65</v>
      </c>
      <c r="G49" s="12">
        <v>0.05</v>
      </c>
      <c r="H49" s="19">
        <f t="shared" si="6"/>
        <v>0.05</v>
      </c>
    </row>
    <row r="50" spans="1:8" ht="15.5" x14ac:dyDescent="0.3">
      <c r="A50" s="18">
        <v>15</v>
      </c>
      <c r="B50" s="12" t="s">
        <v>29</v>
      </c>
      <c r="C50" s="12" t="s">
        <v>16</v>
      </c>
      <c r="D50" s="12">
        <v>1</v>
      </c>
      <c r="E50" s="12">
        <v>3.49</v>
      </c>
      <c r="F50" s="12">
        <f t="shared" si="7"/>
        <v>3.49</v>
      </c>
      <c r="G50" s="12">
        <v>0.3</v>
      </c>
      <c r="H50" s="19">
        <f t="shared" si="6"/>
        <v>0.3</v>
      </c>
    </row>
    <row r="51" spans="1:8" ht="15.5" x14ac:dyDescent="0.3">
      <c r="A51" s="18">
        <v>16</v>
      </c>
      <c r="B51" s="12" t="s">
        <v>27</v>
      </c>
      <c r="C51" s="12" t="s">
        <v>12</v>
      </c>
      <c r="D51" s="12">
        <v>2</v>
      </c>
      <c r="E51" s="12">
        <f>10.54/500</f>
        <v>2.1079999999999998E-2</v>
      </c>
      <c r="F51" s="12">
        <f t="shared" si="7"/>
        <v>4.2159999999999996E-2</v>
      </c>
      <c r="G51" s="12">
        <v>0.03</v>
      </c>
      <c r="H51" s="19">
        <f t="shared" si="6"/>
        <v>0.06</v>
      </c>
    </row>
    <row r="52" spans="1:8" ht="15.5" x14ac:dyDescent="0.3">
      <c r="A52" s="18">
        <v>17</v>
      </c>
      <c r="B52" s="12" t="s">
        <v>67</v>
      </c>
      <c r="C52" s="12" t="s">
        <v>38</v>
      </c>
      <c r="D52" s="12">
        <v>1</v>
      </c>
      <c r="E52" s="12">
        <f>4/20</f>
        <v>0.2</v>
      </c>
      <c r="F52" s="12">
        <f t="shared" si="7"/>
        <v>0.2</v>
      </c>
      <c r="G52" s="12">
        <v>0.04</v>
      </c>
      <c r="H52" s="19">
        <f t="shared" si="6"/>
        <v>0.04</v>
      </c>
    </row>
    <row r="53" spans="1:8" ht="31" x14ac:dyDescent="0.3">
      <c r="A53" s="20">
        <v>18</v>
      </c>
      <c r="B53" s="13" t="s">
        <v>50</v>
      </c>
      <c r="C53" s="12" t="s">
        <v>49</v>
      </c>
      <c r="D53" s="12">
        <v>11</v>
      </c>
      <c r="E53" s="12">
        <v>0.99</v>
      </c>
      <c r="F53" s="12">
        <f>D53*E53</f>
        <v>10.89</v>
      </c>
      <c r="G53" s="12">
        <v>0.04</v>
      </c>
      <c r="H53" s="19">
        <f t="shared" si="6"/>
        <v>0.44</v>
      </c>
    </row>
    <row r="54" spans="1:8" ht="31" x14ac:dyDescent="0.3">
      <c r="A54" s="18">
        <v>19</v>
      </c>
      <c r="B54" s="12" t="s">
        <v>46</v>
      </c>
      <c r="C54" s="12" t="s">
        <v>48</v>
      </c>
      <c r="D54" s="12">
        <v>5</v>
      </c>
      <c r="E54" s="12">
        <f>19.97/300</f>
        <v>6.6566666666666663E-2</v>
      </c>
      <c r="F54" s="12">
        <f t="shared" si="7"/>
        <v>0.33283333333333331</v>
      </c>
      <c r="G54" s="12">
        <f>0.19/310</f>
        <v>6.1290322580645159E-4</v>
      </c>
      <c r="H54" s="19">
        <f t="shared" si="6"/>
        <v>3.0645161290322577E-3</v>
      </c>
    </row>
    <row r="55" spans="1:8" ht="31" x14ac:dyDescent="0.3">
      <c r="A55" s="18">
        <v>20</v>
      </c>
      <c r="B55" s="12" t="s">
        <v>45</v>
      </c>
      <c r="C55" s="14" t="s">
        <v>53</v>
      </c>
      <c r="D55" s="14">
        <v>2</v>
      </c>
      <c r="E55" s="14">
        <f>9.98/5</f>
        <v>1.996</v>
      </c>
      <c r="F55" s="14">
        <f t="shared" si="7"/>
        <v>3.992</v>
      </c>
      <c r="G55" s="14">
        <v>1</v>
      </c>
      <c r="H55" s="22">
        <f t="shared" si="6"/>
        <v>2</v>
      </c>
    </row>
    <row r="56" spans="1:8" ht="16" thickBot="1" x14ac:dyDescent="0.35">
      <c r="A56" s="23"/>
      <c r="B56" s="24"/>
      <c r="C56" s="25" t="s">
        <v>76</v>
      </c>
      <c r="D56" s="26">
        <f>SUM(D36:D55)</f>
        <v>67</v>
      </c>
      <c r="E56" s="24" t="s">
        <v>77</v>
      </c>
      <c r="F56" s="26">
        <f>SUM(F36:F55)/5</f>
        <v>24.751286666666665</v>
      </c>
      <c r="G56" s="24" t="s">
        <v>77</v>
      </c>
      <c r="H56" s="27">
        <f>SUM(H36:H55)</f>
        <v>15.074443826473862</v>
      </c>
    </row>
    <row r="57" spans="1:8" ht="15.5" x14ac:dyDescent="0.3">
      <c r="E57" s="31" t="s">
        <v>77</v>
      </c>
      <c r="F57" s="32">
        <f t="shared" ref="F57" si="8">SUM(F56,F34,F14)</f>
        <v>39.075670666666667</v>
      </c>
      <c r="G57" s="31" t="s">
        <v>77</v>
      </c>
      <c r="H57" s="32">
        <f>SUM(H56,H34,H14)</f>
        <v>26.984443826473864</v>
      </c>
    </row>
    <row r="58" spans="1:8" ht="14" customHeight="1" x14ac:dyDescent="0.3">
      <c r="A58" s="33" t="s">
        <v>78</v>
      </c>
      <c r="B58" s="33"/>
      <c r="C58" s="33"/>
      <c r="D58" s="33"/>
      <c r="E58" s="33"/>
      <c r="F58" s="33"/>
      <c r="G58" s="33"/>
      <c r="H58" s="33"/>
    </row>
    <row r="59" spans="1:8" ht="14" customHeight="1" x14ac:dyDescent="0.3">
      <c r="A59" s="33"/>
      <c r="B59" s="33"/>
      <c r="C59" s="33"/>
      <c r="D59" s="33"/>
      <c r="E59" s="33"/>
      <c r="F59" s="33"/>
      <c r="G59" s="33"/>
      <c r="H59" s="33"/>
    </row>
    <row r="60" spans="1:8" ht="25.5" customHeight="1" x14ac:dyDescent="0.3">
      <c r="A60" s="33"/>
      <c r="B60" s="33"/>
      <c r="C60" s="33"/>
      <c r="D60" s="33"/>
      <c r="E60" s="33"/>
      <c r="F60" s="33"/>
      <c r="G60" s="33"/>
      <c r="H60" s="33"/>
    </row>
  </sheetData>
  <mergeCells count="26">
    <mergeCell ref="A58:H60"/>
    <mergeCell ref="H18:H24"/>
    <mergeCell ref="E2:F2"/>
    <mergeCell ref="G2:H2"/>
    <mergeCell ref="A2:A3"/>
    <mergeCell ref="B2:B3"/>
    <mergeCell ref="C2:C3"/>
    <mergeCell ref="D2:D3"/>
    <mergeCell ref="A4:H4"/>
    <mergeCell ref="A15:H15"/>
    <mergeCell ref="E41:E42"/>
    <mergeCell ref="F41:F42"/>
    <mergeCell ref="G41:G42"/>
    <mergeCell ref="H41:H42"/>
    <mergeCell ref="H5:H6"/>
    <mergeCell ref="E31:E32"/>
    <mergeCell ref="F31:F32"/>
    <mergeCell ref="G31:G32"/>
    <mergeCell ref="H31:H32"/>
    <mergeCell ref="E18:E24"/>
    <mergeCell ref="E5:E6"/>
    <mergeCell ref="G5:G6"/>
    <mergeCell ref="F5:F6"/>
    <mergeCell ref="G18:G24"/>
    <mergeCell ref="F18:F24"/>
    <mergeCell ref="A35:H35"/>
  </mergeCells>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514E09-1465-47F9-B992-FB29C8A47248}">
  <dimension ref="A2:G35"/>
  <sheetViews>
    <sheetView topLeftCell="A23" workbookViewId="0">
      <selection activeCell="I25" sqref="I25"/>
    </sheetView>
  </sheetViews>
  <sheetFormatPr defaultRowHeight="14" x14ac:dyDescent="0.3"/>
  <cols>
    <col min="1" max="1" width="23.6640625" bestFit="1" customWidth="1"/>
    <col min="2" max="2" width="11.83203125" bestFit="1" customWidth="1"/>
    <col min="3" max="3" width="10.4140625" bestFit="1" customWidth="1"/>
    <col min="4" max="4" width="5.25" bestFit="1" customWidth="1"/>
    <col min="5" max="5" width="11.83203125" bestFit="1" customWidth="1"/>
    <col min="6" max="6" width="6.4140625" bestFit="1" customWidth="1"/>
    <col min="7" max="7" width="5.25" bestFit="1" customWidth="1"/>
  </cols>
  <sheetData>
    <row r="2" spans="1:7" ht="15" x14ac:dyDescent="0.3">
      <c r="A2" s="5" t="s">
        <v>1</v>
      </c>
      <c r="B2" s="5" t="s">
        <v>70</v>
      </c>
      <c r="C2" s="5"/>
      <c r="D2" s="5"/>
      <c r="E2" s="5" t="s">
        <v>71</v>
      </c>
      <c r="F2" s="5"/>
      <c r="G2" s="5"/>
    </row>
    <row r="3" spans="1:7" ht="30" x14ac:dyDescent="0.3">
      <c r="A3" s="5"/>
      <c r="B3" s="6" t="s">
        <v>73</v>
      </c>
      <c r="C3" s="6" t="s">
        <v>72</v>
      </c>
      <c r="D3" s="6" t="s">
        <v>63</v>
      </c>
      <c r="E3" s="6" t="s">
        <v>73</v>
      </c>
      <c r="F3" s="6" t="s">
        <v>72</v>
      </c>
      <c r="G3" s="6" t="s">
        <v>63</v>
      </c>
    </row>
    <row r="4" spans="1:7" ht="31" x14ac:dyDescent="0.3">
      <c r="A4" s="7" t="s">
        <v>46</v>
      </c>
      <c r="B4" s="1">
        <f>19.97/300</f>
        <v>6.6566666666666663E-2</v>
      </c>
      <c r="C4" s="1" t="e" vm="1">
        <v>#VALUE!</v>
      </c>
      <c r="D4" s="2" t="s">
        <v>65</v>
      </c>
      <c r="E4" s="1">
        <f>0.19/310</f>
        <v>6.1290322580645159E-4</v>
      </c>
      <c r="F4" s="1" t="e" vm="2">
        <v>#VALUE!</v>
      </c>
      <c r="G4" s="2" t="s">
        <v>64</v>
      </c>
    </row>
    <row r="5" spans="1:7" ht="15.5" x14ac:dyDescent="0.3">
      <c r="A5" s="7" t="s">
        <v>36</v>
      </c>
      <c r="B5" s="1">
        <v>14.02</v>
      </c>
      <c r="C5" s="1" t="e" vm="3">
        <v>#VALUE!</v>
      </c>
      <c r="D5" s="2" t="s">
        <v>64</v>
      </c>
      <c r="E5" s="1">
        <v>1.18</v>
      </c>
      <c r="F5" s="1" t="e" vm="4">
        <v>#VALUE!</v>
      </c>
      <c r="G5" s="2" t="s">
        <v>64</v>
      </c>
    </row>
    <row r="6" spans="1:7" ht="15.5" x14ac:dyDescent="0.3">
      <c r="A6" s="7" t="s">
        <v>18</v>
      </c>
      <c r="B6" s="1">
        <f>0.99/2</f>
        <v>0.495</v>
      </c>
      <c r="C6" s="1" t="e" vm="5">
        <v>#VALUE!</v>
      </c>
      <c r="D6" s="2" t="s">
        <v>64</v>
      </c>
      <c r="E6" s="1">
        <v>0.1</v>
      </c>
      <c r="F6" s="1" t="e" vm="6">
        <v>#VALUE!</v>
      </c>
      <c r="G6" s="2" t="s">
        <v>64</v>
      </c>
    </row>
    <row r="7" spans="1:7" ht="15.5" x14ac:dyDescent="0.3">
      <c r="A7" s="7" t="s">
        <v>10</v>
      </c>
      <c r="B7" s="1">
        <v>0.99</v>
      </c>
      <c r="C7" s="1" t="e" vm="7">
        <v>#VALUE!</v>
      </c>
      <c r="D7" s="2" t="s">
        <v>64</v>
      </c>
      <c r="E7" s="1">
        <v>0.03</v>
      </c>
      <c r="F7" s="1" t="e" vm="8">
        <v>#VALUE!</v>
      </c>
      <c r="G7" s="2" t="s">
        <v>64</v>
      </c>
    </row>
    <row r="8" spans="1:7" ht="15.5" x14ac:dyDescent="0.3">
      <c r="A8" s="7" t="s">
        <v>41</v>
      </c>
      <c r="B8" s="1">
        <f>6.66/4</f>
        <v>1.665</v>
      </c>
      <c r="C8" s="1" t="e" vm="9">
        <v>#VALUE!</v>
      </c>
      <c r="D8" s="2" t="s">
        <v>64</v>
      </c>
      <c r="E8" s="1">
        <v>0.33</v>
      </c>
      <c r="F8" s="1" t="e" vm="10">
        <v>#VALUE!</v>
      </c>
      <c r="G8" s="2" t="s">
        <v>64</v>
      </c>
    </row>
    <row r="9" spans="1:7" ht="15.5" x14ac:dyDescent="0.3">
      <c r="A9" s="7" t="s">
        <v>28</v>
      </c>
      <c r="B9" s="1">
        <v>11.2</v>
      </c>
      <c r="C9" s="1" t="e" vm="11">
        <v>#VALUE!</v>
      </c>
      <c r="D9" s="2" t="s">
        <v>64</v>
      </c>
      <c r="E9" s="1">
        <v>0.85</v>
      </c>
      <c r="F9" s="1" t="e" vm="12">
        <v>#VALUE!</v>
      </c>
      <c r="G9" s="2" t="s">
        <v>65</v>
      </c>
    </row>
    <row r="10" spans="1:7" ht="15.5" x14ac:dyDescent="0.3">
      <c r="A10" s="9" t="s">
        <v>57</v>
      </c>
      <c r="B10" s="1">
        <f>14.69/2</f>
        <v>7.3449999999999998</v>
      </c>
      <c r="C10" s="1" t="e" vm="13">
        <v>#VALUE!</v>
      </c>
      <c r="D10" s="11" t="s">
        <v>64</v>
      </c>
      <c r="E10" s="1">
        <v>1.05</v>
      </c>
      <c r="F10" s="1" t="e" vm="14">
        <v>#VALUE!</v>
      </c>
      <c r="G10" s="2" t="s">
        <v>64</v>
      </c>
    </row>
    <row r="11" spans="1:7" ht="15.5" x14ac:dyDescent="0.3">
      <c r="A11" s="7" t="s">
        <v>67</v>
      </c>
      <c r="B11" s="1">
        <f>4/20</f>
        <v>0.2</v>
      </c>
      <c r="C11" s="1" t="e" vm="15">
        <v>#VALUE!</v>
      </c>
      <c r="D11" s="2" t="s">
        <v>64</v>
      </c>
      <c r="E11" s="1">
        <v>0.04</v>
      </c>
      <c r="F11" s="1" t="e" vm="16">
        <v>#VALUE!</v>
      </c>
      <c r="G11" s="2" t="s">
        <v>64</v>
      </c>
    </row>
    <row r="12" spans="1:7" ht="15.5" x14ac:dyDescent="0.3">
      <c r="A12" s="7" t="s">
        <v>26</v>
      </c>
      <c r="B12" s="4">
        <v>15.99</v>
      </c>
      <c r="C12" s="4" t="e" vm="17">
        <v>#VALUE!</v>
      </c>
      <c r="D12" s="8" t="s">
        <v>64</v>
      </c>
      <c r="E12" s="4">
        <v>3.7</v>
      </c>
      <c r="F12" s="4" t="e" vm="18">
        <v>#VALUE!</v>
      </c>
      <c r="G12" s="8" t="s">
        <v>64</v>
      </c>
    </row>
    <row r="13" spans="1:7" ht="15.5" x14ac:dyDescent="0.3">
      <c r="A13" s="7" t="s">
        <v>58</v>
      </c>
      <c r="B13" s="4"/>
      <c r="C13" s="4"/>
      <c r="D13" s="8"/>
      <c r="E13" s="4"/>
      <c r="F13" s="4"/>
      <c r="G13" s="8"/>
    </row>
    <row r="14" spans="1:7" ht="15.5" x14ac:dyDescent="0.3">
      <c r="A14" s="7" t="s">
        <v>47</v>
      </c>
      <c r="B14" s="4"/>
      <c r="C14" s="4"/>
      <c r="D14" s="8"/>
      <c r="E14" s="4"/>
      <c r="F14" s="4"/>
      <c r="G14" s="8"/>
    </row>
    <row r="15" spans="1:7" ht="15.5" x14ac:dyDescent="0.3">
      <c r="A15" s="7" t="s">
        <v>59</v>
      </c>
      <c r="B15" s="4"/>
      <c r="C15" s="4"/>
      <c r="D15" s="8"/>
      <c r="E15" s="4"/>
      <c r="F15" s="4"/>
      <c r="G15" s="8"/>
    </row>
    <row r="16" spans="1:7" ht="15.5" x14ac:dyDescent="0.3">
      <c r="A16" s="7" t="s">
        <v>24</v>
      </c>
      <c r="B16" s="4"/>
      <c r="C16" s="4"/>
      <c r="D16" s="8"/>
      <c r="E16" s="4"/>
      <c r="F16" s="4"/>
      <c r="G16" s="8"/>
    </row>
    <row r="17" spans="1:7" ht="15.5" x14ac:dyDescent="0.3">
      <c r="A17" s="7" t="s">
        <v>15</v>
      </c>
      <c r="B17" s="1">
        <v>5.99</v>
      </c>
      <c r="C17" s="1" t="e" vm="19">
        <v>#VALUE!</v>
      </c>
      <c r="D17" s="2" t="s">
        <v>64</v>
      </c>
      <c r="E17" s="1">
        <v>0.5</v>
      </c>
      <c r="F17" s="1" t="e" vm="20">
        <v>#VALUE!</v>
      </c>
      <c r="G17" s="2" t="s">
        <v>64</v>
      </c>
    </row>
    <row r="18" spans="1:7" ht="15.5" x14ac:dyDescent="0.3">
      <c r="A18" s="7" t="s">
        <v>69</v>
      </c>
      <c r="B18" s="1">
        <v>4.83</v>
      </c>
      <c r="C18" s="1" t="e" vm="21">
        <v>#VALUE!</v>
      </c>
      <c r="D18" s="2" t="s">
        <v>64</v>
      </c>
      <c r="E18" s="1">
        <v>0.1</v>
      </c>
      <c r="F18" s="1" t="e" vm="22">
        <v>#VALUE!</v>
      </c>
      <c r="G18" s="2" t="s">
        <v>64</v>
      </c>
    </row>
    <row r="19" spans="1:7" ht="15.5" x14ac:dyDescent="0.3">
      <c r="A19" s="7" t="s">
        <v>68</v>
      </c>
      <c r="B19" s="1">
        <v>6.65</v>
      </c>
      <c r="C19" s="1" t="e" vm="23">
        <v>#VALUE!</v>
      </c>
      <c r="D19" s="2" t="s">
        <v>64</v>
      </c>
      <c r="E19" s="1">
        <v>0.05</v>
      </c>
      <c r="F19" s="1" t="e" vm="24">
        <v>#VALUE!</v>
      </c>
      <c r="G19" s="2" t="s">
        <v>64</v>
      </c>
    </row>
    <row r="20" spans="1:7" ht="15.5" x14ac:dyDescent="0.3">
      <c r="A20" s="7" t="s">
        <v>25</v>
      </c>
      <c r="B20" s="1">
        <f>7.98/10</f>
        <v>0.79800000000000004</v>
      </c>
      <c r="C20" s="2" t="e" vm="25">
        <v>#VALUE!</v>
      </c>
      <c r="D20" s="2" t="s">
        <v>64</v>
      </c>
      <c r="E20" s="1">
        <v>0.04</v>
      </c>
      <c r="F20" s="1" t="e" vm="26">
        <v>#VALUE!</v>
      </c>
      <c r="G20" s="2" t="s">
        <v>65</v>
      </c>
    </row>
    <row r="21" spans="1:7" ht="15.5" x14ac:dyDescent="0.3">
      <c r="A21" s="7" t="s">
        <v>14</v>
      </c>
      <c r="B21" s="1">
        <f>7.72/2</f>
        <v>3.86</v>
      </c>
      <c r="C21" s="1" t="e" vm="27">
        <v>#VALUE!</v>
      </c>
      <c r="D21" s="2" t="s">
        <v>64</v>
      </c>
      <c r="E21" s="1">
        <v>0.25</v>
      </c>
      <c r="F21" s="1" t="e" vm="28">
        <v>#VALUE!</v>
      </c>
      <c r="G21" s="2" t="s">
        <v>65</v>
      </c>
    </row>
    <row r="22" spans="1:7" ht="15.5" x14ac:dyDescent="0.3">
      <c r="A22" s="7" t="s">
        <v>45</v>
      </c>
      <c r="B22" s="1">
        <f>9.98/5</f>
        <v>1.996</v>
      </c>
      <c r="C22" s="1" t="e" vm="29">
        <v>#VALUE!</v>
      </c>
      <c r="D22" s="2" t="s">
        <v>64</v>
      </c>
      <c r="E22" s="1">
        <v>1</v>
      </c>
      <c r="F22" s="1" t="e" vm="30">
        <v>#VALUE!</v>
      </c>
      <c r="G22" s="2" t="s">
        <v>64</v>
      </c>
    </row>
    <row r="23" spans="1:7" ht="15.5" x14ac:dyDescent="0.3">
      <c r="A23" s="7" t="s">
        <v>29</v>
      </c>
      <c r="B23" s="1">
        <v>3.49</v>
      </c>
      <c r="C23" s="1" t="e" vm="31">
        <v>#VALUE!</v>
      </c>
      <c r="D23" s="2" t="s">
        <v>64</v>
      </c>
      <c r="E23" s="1">
        <v>0.3</v>
      </c>
      <c r="F23" s="1" t="e" vm="32">
        <v>#VALUE!</v>
      </c>
      <c r="G23" s="2" t="s">
        <v>64</v>
      </c>
    </row>
    <row r="24" spans="1:7" ht="15.5" x14ac:dyDescent="0.3">
      <c r="A24" s="7" t="s">
        <v>44</v>
      </c>
      <c r="B24" s="1">
        <v>1.72</v>
      </c>
      <c r="C24" s="1" t="e" vm="33">
        <v>#VALUE!</v>
      </c>
      <c r="D24" s="2" t="s">
        <v>64</v>
      </c>
      <c r="E24" s="1">
        <v>1.5</v>
      </c>
      <c r="F24" s="1" t="e" vm="34">
        <v>#VALUE!</v>
      </c>
      <c r="G24" s="2" t="s">
        <v>65</v>
      </c>
    </row>
    <row r="25" spans="1:7" ht="15.5" x14ac:dyDescent="0.3">
      <c r="A25" s="7" t="s">
        <v>7</v>
      </c>
      <c r="B25" s="1">
        <v>4.0999999999999996</v>
      </c>
      <c r="C25" s="1" t="e" vm="35">
        <v>#VALUE!</v>
      </c>
      <c r="D25" s="2" t="s">
        <v>64</v>
      </c>
      <c r="E25" s="1">
        <v>2</v>
      </c>
      <c r="F25" s="1" t="e" vm="36">
        <v>#VALUE!</v>
      </c>
      <c r="G25" s="2" t="s">
        <v>64</v>
      </c>
    </row>
    <row r="26" spans="1:7" ht="15.5" x14ac:dyDescent="0.3">
      <c r="A26" s="7" t="s">
        <v>60</v>
      </c>
      <c r="B26" s="1">
        <f>10.54/500</f>
        <v>2.1079999999999998E-2</v>
      </c>
      <c r="C26" s="2" t="e" vm="37">
        <v>#VALUE!</v>
      </c>
      <c r="D26" s="2" t="s">
        <v>64</v>
      </c>
      <c r="E26" s="1">
        <v>0.03</v>
      </c>
      <c r="F26" s="2" t="e" vm="38">
        <v>#VALUE!</v>
      </c>
      <c r="G26" s="2" t="s">
        <v>64</v>
      </c>
    </row>
    <row r="27" spans="1:7" ht="31" x14ac:dyDescent="0.3">
      <c r="A27" s="7" t="s">
        <v>30</v>
      </c>
      <c r="B27" s="4">
        <v>6.94</v>
      </c>
      <c r="C27" s="4" t="e" vm="39">
        <v>#VALUE!</v>
      </c>
      <c r="D27" s="8" t="s">
        <v>64</v>
      </c>
      <c r="E27" s="4">
        <v>0.25</v>
      </c>
      <c r="F27" s="4" t="e" vm="28">
        <v>#VALUE!</v>
      </c>
      <c r="G27" s="8" t="s">
        <v>64</v>
      </c>
    </row>
    <row r="28" spans="1:7" ht="31" x14ac:dyDescent="0.3">
      <c r="A28" s="7" t="s">
        <v>31</v>
      </c>
      <c r="B28" s="4"/>
      <c r="C28" s="4"/>
      <c r="D28" s="8"/>
      <c r="E28" s="4"/>
      <c r="F28" s="4"/>
      <c r="G28" s="8"/>
    </row>
    <row r="29" spans="1:7" ht="15.5" x14ac:dyDescent="0.3">
      <c r="A29" s="7" t="s">
        <v>8</v>
      </c>
      <c r="B29" s="1">
        <v>6.59</v>
      </c>
      <c r="C29" s="1" t="e" vm="40">
        <v>#VALUE!</v>
      </c>
      <c r="D29" s="2" t="s">
        <v>64</v>
      </c>
      <c r="E29" s="1">
        <v>0.57999999999999996</v>
      </c>
      <c r="F29" s="1" t="e" vm="41">
        <v>#VALUE!</v>
      </c>
      <c r="G29" s="2" t="s">
        <v>64</v>
      </c>
    </row>
    <row r="30" spans="1:7" ht="15.5" x14ac:dyDescent="0.3">
      <c r="A30" s="7" t="s">
        <v>61</v>
      </c>
      <c r="B30" s="4">
        <v>2.99</v>
      </c>
      <c r="C30" s="4" t="e" vm="42">
        <v>#VALUE!</v>
      </c>
      <c r="D30" s="8" t="s">
        <v>64</v>
      </c>
      <c r="E30" s="4">
        <f>3.9/6.96</f>
        <v>0.56034482758620685</v>
      </c>
      <c r="F30" s="4" t="e" vm="43">
        <v>#VALUE!</v>
      </c>
      <c r="G30" s="8" t="s">
        <v>64</v>
      </c>
    </row>
    <row r="31" spans="1:7" ht="15.5" x14ac:dyDescent="0.3">
      <c r="A31" s="7" t="s">
        <v>37</v>
      </c>
      <c r="B31" s="4"/>
      <c r="C31" s="4"/>
      <c r="D31" s="8"/>
      <c r="E31" s="4"/>
      <c r="F31" s="4"/>
      <c r="G31" s="8"/>
    </row>
    <row r="32" spans="1:7" ht="15.5" x14ac:dyDescent="0.3">
      <c r="A32" s="7" t="s">
        <v>50</v>
      </c>
      <c r="B32" s="1">
        <v>0.99</v>
      </c>
      <c r="C32" s="1" t="e" vm="44">
        <v>#VALUE!</v>
      </c>
      <c r="D32" s="2" t="s">
        <v>64</v>
      </c>
      <c r="E32" s="1">
        <v>0.04</v>
      </c>
      <c r="F32" s="1" t="e" vm="45">
        <v>#VALUE!</v>
      </c>
      <c r="G32" s="2" t="s">
        <v>64</v>
      </c>
    </row>
    <row r="33" spans="1:7" ht="15.5" customHeight="1" x14ac:dyDescent="0.3">
      <c r="A33" s="10" t="s">
        <v>75</v>
      </c>
      <c r="B33" s="10"/>
      <c r="C33" s="10"/>
      <c r="D33" s="10"/>
      <c r="E33" s="10"/>
      <c r="F33" s="10"/>
      <c r="G33" s="10"/>
    </row>
    <row r="34" spans="1:7" ht="14" customHeight="1" x14ac:dyDescent="0.3">
      <c r="A34" s="10"/>
      <c r="B34" s="10"/>
      <c r="C34" s="10"/>
      <c r="D34" s="10"/>
      <c r="E34" s="10"/>
      <c r="F34" s="10"/>
      <c r="G34" s="10"/>
    </row>
    <row r="35" spans="1:7" x14ac:dyDescent="0.3">
      <c r="A35" s="10"/>
      <c r="B35" s="10"/>
      <c r="C35" s="10"/>
      <c r="D35" s="10"/>
      <c r="E35" s="10"/>
      <c r="F35" s="10"/>
      <c r="G35" s="10"/>
    </row>
  </sheetData>
  <sortState xmlns:xlrd2="http://schemas.microsoft.com/office/spreadsheetml/2017/richdata2" ref="A4:A32">
    <sortCondition ref="A32"/>
  </sortState>
  <mergeCells count="22">
    <mergeCell ref="A33:G35"/>
    <mergeCell ref="B30:B31"/>
    <mergeCell ref="C30:C31"/>
    <mergeCell ref="D30:D31"/>
    <mergeCell ref="E30:E31"/>
    <mergeCell ref="F30:F31"/>
    <mergeCell ref="A2:A3"/>
    <mergeCell ref="B2:D2"/>
    <mergeCell ref="E2:G2"/>
    <mergeCell ref="B12:B16"/>
    <mergeCell ref="G30:G31"/>
    <mergeCell ref="B27:B28"/>
    <mergeCell ref="C27:C28"/>
    <mergeCell ref="D27:D28"/>
    <mergeCell ref="C12:C16"/>
    <mergeCell ref="D12:D16"/>
    <mergeCell ref="E27:E28"/>
    <mergeCell ref="F27:F28"/>
    <mergeCell ref="G27:G28"/>
    <mergeCell ref="E12:E16"/>
    <mergeCell ref="F12:F16"/>
    <mergeCell ref="G12:G16"/>
  </mergeCells>
  <phoneticPr fontId="1" type="noConversion"/>
  <hyperlinks>
    <hyperlink ref="D4" r:id="rId1" xr:uid="{CD3B39E3-AF13-43EC-8A44-09CD7388E243}"/>
    <hyperlink ref="D17" r:id="rId2" xr:uid="{88BE9791-938D-4E36-9847-A15F42F5F3EC}"/>
    <hyperlink ref="D12" r:id="rId3" xr:uid="{D5CCE57D-33D0-4048-BDA9-26850857C293}"/>
    <hyperlink ref="D6" r:id="rId4" xr:uid="{E5A4B76E-F120-4076-AC12-9DDAC90A95B2}"/>
    <hyperlink ref="D7" r:id="rId5" xr:uid="{A1D4BBBB-AD94-4A3C-B777-456C78835397}"/>
    <hyperlink ref="D5" r:id="rId6" xr:uid="{A84BEDAA-79FE-4A33-B99B-73E5FA2C9797}"/>
    <hyperlink ref="D8" r:id="rId7" xr:uid="{99341617-3EDC-49BD-9C3D-5F12D1F79EAC}"/>
    <hyperlink ref="D9" r:id="rId8" xr:uid="{33835B36-CE36-46DE-BA48-D758C60CBF73}"/>
    <hyperlink ref="G4" r:id="rId9" xr:uid="{32F2E83A-8FF1-4C8B-86C6-33F42B210AB7}"/>
    <hyperlink ref="G5" r:id="rId10" xr:uid="{A6758F19-2542-4707-B3A4-31C556726996}"/>
    <hyperlink ref="G6" r:id="rId11" xr:uid="{C3F44CA3-3E6A-42F3-AF59-90F61E852F4E}"/>
    <hyperlink ref="G7" r:id="rId12" xr:uid="{F64DC63C-7643-4823-B825-8D8D6CBAF8CA}"/>
    <hyperlink ref="G8" r:id="rId13" xr:uid="{61915B0D-ED7E-4D86-8476-519BDAC92A79}"/>
    <hyperlink ref="G9" r:id="rId14" xr:uid="{31CF92BE-20CF-4269-BC38-6EB495076DE8}"/>
    <hyperlink ref="G27:G28" r:id="rId15" display="link" xr:uid="{785F4F93-E5CA-4A5A-B002-0B8E331ECAD8}"/>
    <hyperlink ref="G12:G16" r:id="rId16" display="link" xr:uid="{DE3AB339-8861-45AF-BA9D-2249DB1E9EB0}"/>
    <hyperlink ref="G17" r:id="rId17" xr:uid="{8F7CCC7A-3BCD-4A40-A53F-D45692EC817A}"/>
    <hyperlink ref="G20" r:id="rId18" xr:uid="{E200174D-D3D2-495F-8138-3ED9D6B05325}"/>
    <hyperlink ref="C20" r:id="rId19" display="link" xr:uid="{505AEC6D-0954-4D67-86B8-D7EB1FFD536D}"/>
    <hyperlink ref="D20" r:id="rId20" xr:uid="{D3E297A6-881C-4BC4-8C67-5875A72D412C}"/>
    <hyperlink ref="G21:G22" r:id="rId21" display="link" xr:uid="{F7F230E6-A992-4997-B939-C4CC8F3E4B27}"/>
    <hyperlink ref="D21" r:id="rId22" xr:uid="{9E7DF325-0203-45B8-AE7D-AC15866B90EC}"/>
    <hyperlink ref="D22" r:id="rId23" xr:uid="{B2E89AB5-B5D8-4E95-9DBD-195B78B1746E}"/>
    <hyperlink ref="G22" r:id="rId24" xr:uid="{E5C4E254-7FCA-42F1-AD21-5A7C47EF0CA5}"/>
    <hyperlink ref="G23" r:id="rId25" xr:uid="{7453101D-3331-45BD-B89A-C16C773D09E6}"/>
    <hyperlink ref="D23" r:id="rId26" xr:uid="{8ACD2C15-1DE3-4596-82BC-40F32C1467BE}"/>
    <hyperlink ref="G24" r:id="rId27" xr:uid="{D723457F-0A59-4556-931E-0A288D8EAB82}"/>
    <hyperlink ref="D24" r:id="rId28" xr:uid="{FC515515-A31A-4E96-97EE-16BAC9EC899E}"/>
    <hyperlink ref="G25" r:id="rId29" xr:uid="{DB24E79D-50F4-4F49-81AC-610D2D8DDD1F}"/>
    <hyperlink ref="D25" r:id="rId30" xr:uid="{9AA64C08-2817-4BF5-82D1-4062E7BE1449}"/>
    <hyperlink ref="G26" r:id="rId31" xr:uid="{F031B218-538A-4E28-8D4C-F006596F9525}"/>
    <hyperlink ref="C26" r:id="rId32" display="link" xr:uid="{6D214BD9-948C-4B70-A645-18DA45A92B40}"/>
    <hyperlink ref="D26" r:id="rId33" xr:uid="{D7A5F882-E1CD-48C3-8861-A9C80DA880A9}"/>
    <hyperlink ref="D27:D28" r:id="rId34" display="link" xr:uid="{A9A5AFD4-F558-4AD7-AA6F-3028A8917A40}"/>
    <hyperlink ref="G29" r:id="rId35" xr:uid="{C90005D2-F72D-473C-A732-9BD126860A4E}"/>
    <hyperlink ref="D29" r:id="rId36" xr:uid="{A7F8FD26-0EC7-4BEB-9944-FE8A2DE7512F}"/>
    <hyperlink ref="G30" r:id="rId37" xr:uid="{D58E167A-AF2F-4517-8231-C22A2B68EDE9}"/>
    <hyperlink ref="D30" r:id="rId38" xr:uid="{DD6F05F0-AB67-4746-B947-95F1EC6FCD20}"/>
    <hyperlink ref="D32" r:id="rId39" xr:uid="{19635387-75B9-4621-91D7-5E003F7D88CA}"/>
    <hyperlink ref="G32" r:id="rId40" xr:uid="{3350D0BF-B022-4BF5-A47F-DEBE6C5827FB}"/>
    <hyperlink ref="G18" r:id="rId41" xr:uid="{40FACAC0-E1F2-4D0D-A206-9EBFEC9CAC7C}"/>
    <hyperlink ref="D18" r:id="rId42" xr:uid="{0B348D8F-DB51-49F6-935A-66768E127A43}"/>
    <hyperlink ref="G11" r:id="rId43" xr:uid="{58B68E31-DD25-401A-BBD9-A53ED0E0746E}"/>
    <hyperlink ref="D11" r:id="rId44" xr:uid="{00465927-73D9-4564-8A5F-39D0044CBF7A}"/>
    <hyperlink ref="G19" r:id="rId45" xr:uid="{9B8DF538-F216-46EA-B934-60B9F9BF285D}"/>
    <hyperlink ref="D19" r:id="rId46" xr:uid="{B1E9C9B8-3F3D-4A4D-8E3A-9E16A208FD5D}"/>
    <hyperlink ref="G10" r:id="rId47" xr:uid="{082AD72A-FCEE-4CF0-9ABC-B3F25EEC6C9E}"/>
    <hyperlink ref="D10" r:id="rId48" xr:uid="{1313AE92-0D63-4A5F-B6B9-F25B1D42E814}"/>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BOM</vt:lpstr>
      <vt:lpstr>Appendix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Xiaoyao Xu</cp:lastModifiedBy>
  <dcterms:created xsi:type="dcterms:W3CDTF">2015-06-05T18:19:34Z</dcterms:created>
  <dcterms:modified xsi:type="dcterms:W3CDTF">2026-01-25T05:19:29Z</dcterms:modified>
</cp:coreProperties>
</file>